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5" i="1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F65"/>
  <c r="D65"/>
  <c r="G65" s="1"/>
  <c r="C65"/>
  <c r="G64"/>
  <c r="G63"/>
  <c r="E63"/>
  <c r="G62"/>
  <c r="E62"/>
  <c r="G61"/>
  <c r="E61"/>
  <c r="G60"/>
  <c r="E60"/>
  <c r="G59"/>
  <c r="E59"/>
  <c r="G58"/>
  <c r="E58"/>
  <c r="G57"/>
  <c r="E57"/>
  <c r="F56"/>
  <c r="D56"/>
  <c r="C56"/>
  <c r="G55"/>
  <c r="E55"/>
  <c r="G54"/>
  <c r="E54"/>
  <c r="G53"/>
  <c r="E53"/>
  <c r="F52"/>
  <c r="D52"/>
  <c r="G52" s="1"/>
  <c r="C52"/>
  <c r="E52" s="1"/>
  <c r="G51"/>
  <c r="E51"/>
  <c r="G50"/>
  <c r="E50"/>
  <c r="G49"/>
  <c r="E49"/>
  <c r="E48"/>
  <c r="F47"/>
  <c r="D47"/>
  <c r="C47"/>
  <c r="G46"/>
  <c r="G45"/>
  <c r="G44"/>
  <c r="E44"/>
  <c r="G43"/>
  <c r="E43"/>
  <c r="G42"/>
  <c r="E42"/>
  <c r="E41"/>
  <c r="E40"/>
  <c r="G39"/>
  <c r="E39"/>
  <c r="E38"/>
  <c r="G37"/>
  <c r="E37"/>
  <c r="G36"/>
  <c r="E36"/>
  <c r="F35"/>
  <c r="D35"/>
  <c r="G35" s="1"/>
  <c r="C35"/>
  <c r="G23"/>
  <c r="G27"/>
  <c r="F10"/>
  <c r="F25"/>
  <c r="F24" s="1"/>
  <c r="D25"/>
  <c r="D24" s="1"/>
  <c r="C25"/>
  <c r="C24" s="1"/>
  <c r="F17"/>
  <c r="D17"/>
  <c r="C17"/>
  <c r="D10"/>
  <c r="C10"/>
  <c r="E35" l="1"/>
  <c r="G47"/>
  <c r="G56"/>
  <c r="E65"/>
  <c r="E47"/>
  <c r="E56"/>
  <c r="F9"/>
  <c r="F8" s="1"/>
  <c r="D9"/>
  <c r="D8" s="1"/>
  <c r="C9"/>
  <c r="C8" s="1"/>
  <c r="F76"/>
  <c r="D76" l="1"/>
  <c r="C76"/>
  <c r="G76"/>
  <c r="G29"/>
  <c r="G30"/>
  <c r="G28"/>
  <c r="G26"/>
  <c r="G25"/>
  <c r="G24"/>
  <c r="G22"/>
  <c r="G21"/>
  <c r="G20"/>
  <c r="G19"/>
  <c r="G18"/>
  <c r="G17"/>
  <c r="G15"/>
  <c r="G14"/>
  <c r="G13"/>
  <c r="G12"/>
  <c r="G11"/>
  <c r="G10"/>
  <c r="G9"/>
  <c r="G8"/>
  <c r="E31"/>
  <c r="E30"/>
  <c r="E29"/>
  <c r="E28"/>
  <c r="E27"/>
  <c r="E26"/>
  <c r="E25"/>
  <c r="E24"/>
  <c r="E22"/>
  <c r="E21"/>
  <c r="E20"/>
  <c r="E19"/>
  <c r="E18"/>
  <c r="E17"/>
  <c r="E15"/>
  <c r="E14"/>
  <c r="E13"/>
  <c r="E12"/>
  <c r="E11"/>
  <c r="E10"/>
  <c r="E9"/>
  <c r="E8"/>
  <c r="E76" l="1"/>
</calcChain>
</file>

<file path=xl/sharedStrings.xml><?xml version="1.0" encoding="utf-8"?>
<sst xmlns="http://schemas.openxmlformats.org/spreadsheetml/2006/main" count="135" uniqueCount="131">
  <si>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</si>
  <si>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</si>
  <si>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</si>
  <si>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</si>
  <si>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</si>
  <si>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</si>
  <si>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</si>
  <si>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</si>
  <si>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</si>
  <si>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</si>
  <si>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</si>
  <si>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</si>
  <si>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</si>
  <si>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</si>
  <si>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</si>
  <si>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</si>
  <si>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</si>
  <si>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</si>
  <si>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</si>
  <si>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</si>
  <si>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</si>
  <si>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</si>
  <si>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</si>
  <si>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02 00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</si>
  <si>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</si>
  <si>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</si>
  <si>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</si>
  <si>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</si>
  <si>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</si>
  <si>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</si>
  <si>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</si>
  <si>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</si>
  <si>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</si>
  <si>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</si>
  <si>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</si>
  <si>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</si>
  <si>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</si>
  <si>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</si>
  <si>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</si>
  <si>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</si>
  <si>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</si>
  <si>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</si>
  <si>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</si>
  <si>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</si>
  <si>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</si>
  <si>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</si>
  <si>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</si>
  <si>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</si>
  <si>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</si>
  <si>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</si>
  <si>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</si>
  <si>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</si>
  <si>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</si>
  <si>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</si>
  <si>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000 2 02 01000 00 0000 000</t>
  </si>
  <si>
    <t>000 2 02 02000 00 0000 000</t>
  </si>
  <si>
    <t>000 2 02 03000 00 0000 000</t>
  </si>
  <si>
    <t>000 2 02 04000 00 0000 000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</si>
  <si>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</si>
  <si>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</si>
  <si>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</si>
  <si>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</si>
  <si>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</si>
  <si>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000 1 06 00000 00 0000 000</t>
  </si>
  <si>
    <t>Налоги на имущество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</si>
  <si>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</si>
  <si>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</si>
  <si>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</si>
  <si>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</si>
  <si>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</si>
  <si>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</si>
  <si>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</si>
  <si>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</si>
  <si>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</si>
  <si>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</si>
  <si>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</si>
  <si>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</si>
  <si>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</si>
  <si>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</si>
  <si>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</si>
  <si>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</si>
  <si>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</si>
  <si>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</si>
  <si>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</si>
  <si>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</si>
  <si>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</si>
  <si>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</si>
  <si>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</si>
  <si>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</si>
  <si>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</si>
  <si>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</si>
  <si>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</si>
  <si>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</si>
  <si>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</si>
  <si>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01 11</t>
  </si>
  <si>
    <t>04 05</t>
  </si>
  <si>
    <t>Резервный фонд</t>
  </si>
  <si>
    <t>Сельское хозяйство и рыболовство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</si>
  <si>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</si>
  <si>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</si>
  <si>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02 03</t>
  </si>
  <si>
    <t>Мобилизационная и вневойсковая подготовка</t>
  </si>
  <si>
    <t>05 02</t>
  </si>
  <si>
    <t>Коммунальное хозяйство</t>
  </si>
  <si>
    <t>05 03</t>
  </si>
  <si>
    <t>Благоустройство</t>
  </si>
  <si>
    <t>Другие вопросы в области социальной политики</t>
  </si>
  <si>
    <t>тыс.руб.</t>
  </si>
  <si>
    <t>Жилищное хозяйство</t>
  </si>
  <si>
    <t xml:space="preserve">% исполнения бюджета </t>
  </si>
  <si>
    <t xml:space="preserve">% испол. 2018г к 2017г </t>
  </si>
  <si>
    <t>Бюджетные назначения на 2018 год</t>
  </si>
  <si>
    <t>07 03</t>
  </si>
  <si>
    <t>Дополнительное образование</t>
  </si>
  <si>
    <t>01 05</t>
  </si>
  <si>
    <t>Судебная система</t>
  </si>
  <si>
    <t>01 07</t>
  </si>
  <si>
    <t>Обеспечение проведения выборов и референдумов</t>
  </si>
  <si>
    <t>04  06</t>
  </si>
  <si>
    <t>Водные ресурсы</t>
  </si>
  <si>
    <t>03 00</t>
  </si>
  <si>
    <t>03 09</t>
  </si>
  <si>
    <t>Национальная безопасность и провоохранительная деятельносить</t>
  </si>
  <si>
    <t>Защита населения и территории от последствий чрезвычайных ситуаций  природного и техногенного характера,гражданская оборона</t>
  </si>
  <si>
    <t>в раз.</t>
  </si>
  <si>
    <t>000 1 09 00000 00 0000 000</t>
  </si>
  <si>
    <t>Задолженность и перерасчеты по отмененным налогам,сборам и иным обязательным платежам</t>
  </si>
  <si>
    <t>Результат исполнения бюджета дефицит (-), профицит (+)</t>
  </si>
  <si>
    <t>Факт на 01.10.18г.</t>
  </si>
  <si>
    <t>Факт на 01.10.17г.</t>
  </si>
  <si>
    <t>об исполнении доходной и расходной части  консолидированного бюджета Федоровского муниципального района на 01.10.2018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</si>
</sst>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1" fillId="0" borderId="0" xfId="36"/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/>
    </xf>
    <xf numFmtId="0" fontId="21" fillId="0" borderId="11" xfId="36" applyFont="1" applyBorder="1" applyAlignment="1">
      <alignment vertical="top"/>
    </xf>
    <xf numFmtId="0" fontId="21" fillId="0" borderId="11" xfId="36" applyFont="1" applyBorder="1" applyAlignment="1">
      <alignment vertical="top" wrapText="1"/>
    </xf>
    <xf numFmtId="0" fontId="21" fillId="24" borderId="11" xfId="36" applyFont="1" applyFill="1" applyBorder="1" applyAlignment="1">
      <alignment vertical="top" wrapText="1"/>
    </xf>
    <xf numFmtId="3" fontId="20" fillId="0" borderId="11" xfId="36" applyNumberFormat="1" applyFont="1" applyBorder="1" applyAlignment="1">
      <alignment horizontal="left" vertical="top" wrapText="1"/>
    </xf>
    <xf numFmtId="1" fontId="22" fillId="24" borderId="11" xfId="36" applyNumberFormat="1" applyFont="1" applyFill="1" applyBorder="1" applyAlignment="1"/>
    <xf numFmtId="0" fontId="23" fillId="24" borderId="11" xfId="36" applyFont="1" applyFill="1" applyBorder="1" applyAlignment="1"/>
    <xf numFmtId="165" fontId="23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wrapText="1"/>
    </xf>
    <xf numFmtId="165" fontId="22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vertical="top" wrapText="1"/>
    </xf>
    <xf numFmtId="165" fontId="22" fillId="24" borderId="11" xfId="36" applyNumberFormat="1" applyFont="1" applyFill="1" applyBorder="1" applyAlignment="1">
      <alignment horizontal="center" wrapText="1" shrinkToFit="1"/>
    </xf>
    <xf numFmtId="1" fontId="22" fillId="24" borderId="11" xfId="36" applyNumberFormat="1" applyFont="1" applyFill="1" applyBorder="1" applyAlignment="1">
      <alignment horizontal="left" wrapText="1" shrinkToFit="1"/>
    </xf>
    <xf numFmtId="0" fontId="22" fillId="24" borderId="11" xfId="36" applyFont="1" applyFill="1" applyBorder="1" applyAlignment="1">
      <alignment vertical="top" wrapText="1" shrinkToFit="1"/>
    </xf>
    <xf numFmtId="1" fontId="22" fillId="24" borderId="11" xfId="36" applyNumberFormat="1" applyFont="1" applyFill="1" applyBorder="1" applyAlignment="1">
      <alignment wrapText="1" shrinkToFit="1"/>
    </xf>
    <xf numFmtId="165" fontId="22" fillId="24" borderId="12" xfId="36" applyNumberFormat="1" applyFont="1" applyFill="1" applyBorder="1" applyAlignment="1">
      <alignment horizontal="center" wrapText="1" shrinkToFit="1"/>
    </xf>
    <xf numFmtId="0" fontId="21" fillId="0" borderId="11" xfId="36" applyFont="1" applyBorder="1" applyAlignment="1">
      <alignment horizontal="left" vertical="top" wrapText="1"/>
    </xf>
    <xf numFmtId="0" fontId="20" fillId="0" borderId="0" xfId="36" applyFont="1" applyAlignment="1">
      <alignment wrapText="1"/>
    </xf>
    <xf numFmtId="0" fontId="20" fillId="0" borderId="11" xfId="36" applyFont="1" applyBorder="1" applyAlignment="1">
      <alignment wrapText="1"/>
    </xf>
    <xf numFmtId="0" fontId="20" fillId="0" borderId="0" xfId="36" applyFont="1"/>
    <xf numFmtId="0" fontId="21" fillId="0" borderId="12" xfId="36" applyFont="1" applyBorder="1" applyAlignment="1">
      <alignment vertical="top" wrapText="1"/>
    </xf>
    <xf numFmtId="0" fontId="20" fillId="0" borderId="13" xfId="36" applyFont="1" applyBorder="1" applyAlignment="1">
      <alignment wrapText="1"/>
    </xf>
    <xf numFmtId="0" fontId="20" fillId="0" borderId="11" xfId="36" applyFont="1" applyBorder="1"/>
    <xf numFmtId="0" fontId="20" fillId="0" borderId="13" xfId="36" applyFont="1" applyBorder="1" applyAlignment="1">
      <alignment horizontal="justify" wrapText="1"/>
    </xf>
    <xf numFmtId="0" fontId="21" fillId="0" borderId="13" xfId="36" applyFont="1" applyBorder="1" applyAlignment="1">
      <alignment wrapText="1"/>
    </xf>
    <xf numFmtId="0" fontId="20" fillId="0" borderId="14" xfId="36" applyFont="1" applyBorder="1" applyAlignment="1">
      <alignment vertical="top" wrapText="1"/>
    </xf>
    <xf numFmtId="0" fontId="21" fillId="0" borderId="11" xfId="36" applyFont="1" applyBorder="1" applyAlignment="1">
      <alignment wrapText="1"/>
    </xf>
    <xf numFmtId="0" fontId="19" fillId="0" borderId="0" xfId="36" applyFont="1" applyAlignment="1">
      <alignment vertical="top"/>
    </xf>
    <xf numFmtId="0" fontId="24" fillId="0" borderId="0" xfId="36" applyFont="1"/>
    <xf numFmtId="164" fontId="21" fillId="0" borderId="11" xfId="36" applyNumberFormat="1" applyFont="1" applyBorder="1" applyAlignment="1">
      <alignment horizontal="center" wrapText="1"/>
    </xf>
    <xf numFmtId="164" fontId="20" fillId="0" borderId="11" xfId="36" applyNumberFormat="1" applyFont="1" applyBorder="1" applyAlignment="1">
      <alignment horizontal="center" wrapText="1"/>
    </xf>
    <xf numFmtId="164" fontId="20" fillId="24" borderId="12" xfId="36" applyNumberFormat="1" applyFont="1" applyFill="1" applyBorder="1" applyAlignment="1">
      <alignment horizontal="center" wrapText="1"/>
    </xf>
    <xf numFmtId="164" fontId="20" fillId="0" borderId="12" xfId="36" applyNumberFormat="1" applyFont="1" applyBorder="1" applyAlignment="1">
      <alignment horizontal="center" wrapText="1"/>
    </xf>
    <xf numFmtId="165" fontId="20" fillId="0" borderId="11" xfId="36" applyNumberFormat="1" applyFont="1" applyBorder="1" applyAlignment="1">
      <alignment horizontal="center" wrapText="1"/>
    </xf>
    <xf numFmtId="165" fontId="21" fillId="0" borderId="11" xfId="36" applyNumberFormat="1" applyFont="1" applyBorder="1" applyAlignment="1">
      <alignment horizontal="center" wrapText="1"/>
    </xf>
    <xf numFmtId="165" fontId="21" fillId="24" borderId="11" xfId="36" applyNumberFormat="1" applyFont="1" applyFill="1" applyBorder="1" applyAlignment="1">
      <alignment horizontal="center" wrapText="1"/>
    </xf>
    <xf numFmtId="165" fontId="20" fillId="24" borderId="11" xfId="36" applyNumberFormat="1" applyFont="1" applyFill="1" applyBorder="1" applyAlignment="1">
      <alignment horizontal="center" wrapText="1"/>
    </xf>
    <xf numFmtId="165" fontId="20" fillId="0" borderId="11" xfId="36" applyNumberFormat="1" applyFont="1" applyFill="1" applyBorder="1" applyAlignment="1">
      <alignment horizontal="center" wrapText="1"/>
    </xf>
    <xf numFmtId="0" fontId="20" fillId="0" borderId="12" xfId="36" applyFont="1" applyBorder="1" applyAlignment="1">
      <alignment vertical="top" wrapText="1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 wrapText="1"/>
    </xf>
    <xf numFmtId="0" fontId="19" fillId="0" borderId="11" xfId="36" applyFont="1" applyBorder="1" applyAlignment="1">
      <alignment vertical="top"/>
    </xf>
    <xf numFmtId="0" fontId="19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 wrapText="1"/>
    </xf>
    <xf numFmtId="2" fontId="20" fillId="0" borderId="11" xfId="36" applyNumberFormat="1" applyFont="1" applyBorder="1" applyAlignment="1">
      <alignment horizontal="center" vertical="top"/>
    </xf>
    <xf numFmtId="0" fontId="20" fillId="0" borderId="11" xfId="36" applyFont="1" applyBorder="1" applyAlignment="1">
      <alignment horizontal="center" vertical="top"/>
    </xf>
    <xf numFmtId="0" fontId="18" fillId="0" borderId="0" xfId="36" applyFont="1" applyAlignment="1">
      <alignment horizontal="center"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/>
    </xf>
    <xf numFmtId="0" fontId="20" fillId="0" borderId="11" xfId="36" applyFont="1" applyBorder="1" applyAlignment="1">
      <alignment horizontal="center" vertical="top" wrapText="1"/>
    </xf>
    <xf numFmtId="0" fontId="20" fillId="24" borderId="11" xfId="36" applyFont="1" applyFill="1" applyBorder="1" applyAlignment="1">
      <alignment horizontal="center" vertical="top" wrapText="1"/>
    </xf>
    <xf numFmtId="0" fontId="19" fillId="0" borderId="15" xfId="36" applyFont="1" applyBorder="1" applyAlignment="1">
      <alignment horizontal="center" vertical="top" wrapText="1"/>
    </xf>
    <xf numFmtId="0" fontId="20" fillId="25" borderId="12" xfId="36" applyFont="1" applyFill="1" applyBorder="1" applyAlignment="1">
      <alignment horizontal="center" vertical="top" wrapText="1"/>
    </xf>
    <xf numFmtId="0" fontId="0" fillId="0" borderId="14" xfId="0" applyBorder="1"/>
    <xf numFmtId="0" fontId="20" fillId="25" borderId="14" xfId="36" applyFont="1" applyFill="1" applyBorder="1" applyAlignment="1">
      <alignment horizontal="center" vertical="top" wrapText="1"/>
    </xf>
    <xf numFmtId="0" fontId="21" fillId="25" borderId="12" xfId="36" applyFont="1" applyFill="1" applyBorder="1" applyAlignment="1">
      <alignment horizontal="center" vertical="top" wrapText="1"/>
    </xf>
    <xf numFmtId="0" fontId="21" fillId="25" borderId="18" xfId="36" applyFont="1" applyFill="1" applyBorder="1" applyAlignment="1">
      <alignment horizontal="center" vertical="top" wrapText="1"/>
    </xf>
    <xf numFmtId="0" fontId="21" fillId="25" borderId="14" xfId="36" applyFont="1" applyFill="1" applyBorder="1" applyAlignment="1">
      <alignment horizontal="center" vertical="top" wrapText="1"/>
    </xf>
    <xf numFmtId="1" fontId="22" fillId="24" borderId="16" xfId="36" applyNumberFormat="1" applyFont="1" applyFill="1" applyBorder="1" applyAlignment="1">
      <alignment horizontal="center" wrapText="1" shrinkToFit="1"/>
    </xf>
    <xf numFmtId="1" fontId="22" fillId="24" borderId="19" xfId="36" applyNumberFormat="1" applyFont="1" applyFill="1" applyBorder="1" applyAlignment="1">
      <alignment horizontal="center" wrapText="1" shrinkToFit="1"/>
    </xf>
    <xf numFmtId="1" fontId="22" fillId="24" borderId="17" xfId="36" applyNumberFormat="1" applyFont="1" applyFill="1" applyBorder="1" applyAlignment="1">
      <alignment horizontal="center" wrapText="1" shrinkToFi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8"/>
  <sheetViews>
    <sheetView tabSelected="1" zoomScale="98" zoomScaleNormal="98" workbookViewId="0">
      <selection activeCell="A4" sqref="A4:F4"/>
    </sheetView>
  </sheetViews>
  <sheetFormatPr defaultRowHeight="12.75"/>
  <cols>
    <col min="1" max="1" width="21.85546875" customWidth="1"/>
    <col min="2" max="2" width="36.28515625" customWidth="1"/>
    <col min="3" max="3" width="12.85546875" customWidth="1"/>
    <col min="4" max="4" width="11.7109375" customWidth="1"/>
    <col min="5" max="6" width="12.5703125" customWidth="1"/>
    <col min="7" max="7" width="10.85546875" customWidth="1"/>
  </cols>
  <sheetData>
    <row r="3" spans="1:7" ht="18.75">
      <c r="A3" s="1"/>
      <c r="B3" s="52" t="s">
        <v>36</v>
      </c>
      <c r="C3" s="52"/>
      <c r="D3" s="52"/>
      <c r="E3" s="52"/>
      <c r="F3" s="1"/>
      <c r="G3" s="2"/>
    </row>
    <row r="4" spans="1:7" ht="39" customHeight="1">
      <c r="A4" s="53" t="s">
        <v>130</v>
      </c>
      <c r="B4" s="53"/>
      <c r="C4" s="53"/>
      <c r="D4" s="53"/>
      <c r="E4" s="53"/>
      <c r="F4" s="53"/>
      <c r="G4" s="4"/>
    </row>
    <row r="5" spans="1:7" ht="15.75">
      <c r="A5" s="3"/>
      <c r="B5" s="3"/>
      <c r="C5" s="3"/>
      <c r="D5" s="3"/>
      <c r="E5" s="3"/>
      <c r="F5" s="3"/>
      <c r="G5" s="34" t="s">
        <v>107</v>
      </c>
    </row>
    <row r="6" spans="1:7" ht="12.75" customHeight="1">
      <c r="A6" s="54"/>
      <c r="B6" s="55"/>
      <c r="C6" s="56" t="s">
        <v>111</v>
      </c>
      <c r="D6" s="57" t="s">
        <v>128</v>
      </c>
      <c r="E6" s="56" t="s">
        <v>0</v>
      </c>
      <c r="F6" s="57" t="s">
        <v>129</v>
      </c>
      <c r="G6" s="56" t="s">
        <v>110</v>
      </c>
    </row>
    <row r="7" spans="1:7" ht="47.25" customHeight="1">
      <c r="A7" s="54"/>
      <c r="B7" s="55"/>
      <c r="C7" s="56"/>
      <c r="D7" s="57"/>
      <c r="E7" s="56"/>
      <c r="F7" s="57"/>
      <c r="G7" s="56"/>
    </row>
    <row r="8" spans="1:7">
      <c r="A8" s="6"/>
      <c r="B8" s="7" t="s">
        <v>1</v>
      </c>
      <c r="C8" s="40">
        <f>C9+C24</f>
        <v>378149.70000000007</v>
      </c>
      <c r="D8" s="40">
        <f>D9+D24</f>
        <v>276639.90000000002</v>
      </c>
      <c r="E8" s="35">
        <f>D8/C8%</f>
        <v>73.156186557863194</v>
      </c>
      <c r="F8" s="40">
        <f>F9+F24</f>
        <v>245694.1</v>
      </c>
      <c r="G8" s="36">
        <f>D8/F8%</f>
        <v>112.59525564512946</v>
      </c>
    </row>
    <row r="9" spans="1:7" ht="15" customHeight="1">
      <c r="A9" s="6" t="s">
        <v>37</v>
      </c>
      <c r="B9" s="8" t="s">
        <v>2</v>
      </c>
      <c r="C9" s="41">
        <f>C10+C17</f>
        <v>93735.4</v>
      </c>
      <c r="D9" s="41">
        <f>D10+D17</f>
        <v>71522.300000000017</v>
      </c>
      <c r="E9" s="35">
        <f t="shared" ref="E9:E31" si="0">D9/C9%</f>
        <v>76.3023361504832</v>
      </c>
      <c r="F9" s="41">
        <f>F10+F17</f>
        <v>56529.5</v>
      </c>
      <c r="G9" s="36">
        <f t="shared" ref="G9:G30" si="1">D9/F9%</f>
        <v>126.5220813911321</v>
      </c>
    </row>
    <row r="10" spans="1:7" ht="13.5" customHeight="1">
      <c r="A10" s="6"/>
      <c r="B10" s="8" t="s">
        <v>3</v>
      </c>
      <c r="C10" s="40">
        <f>C11+C12+C13+C14+C15</f>
        <v>75199.099999999991</v>
      </c>
      <c r="D10" s="40">
        <f>D11+D12+D13+D14+D15</f>
        <v>58387.900000000009</v>
      </c>
      <c r="E10" s="35">
        <f t="shared" si="0"/>
        <v>77.644413297499597</v>
      </c>
      <c r="F10" s="40">
        <f>F11+F12+F13+F14+F15+F16</f>
        <v>47206.7</v>
      </c>
      <c r="G10" s="36">
        <f t="shared" si="1"/>
        <v>123.68562089703371</v>
      </c>
    </row>
    <row r="11" spans="1:7" ht="18.75" customHeight="1">
      <c r="A11" s="6" t="s">
        <v>38</v>
      </c>
      <c r="B11" s="5" t="s">
        <v>4</v>
      </c>
      <c r="C11" s="39">
        <v>36615.5</v>
      </c>
      <c r="D11" s="42">
        <v>27824.3</v>
      </c>
      <c r="E11" s="35">
        <f t="shared" si="0"/>
        <v>75.990495828269459</v>
      </c>
      <c r="F11" s="42">
        <v>24755.1</v>
      </c>
      <c r="G11" s="36">
        <f t="shared" si="1"/>
        <v>112.39825328922122</v>
      </c>
    </row>
    <row r="12" spans="1:7" ht="15" customHeight="1">
      <c r="A12" s="6" t="s">
        <v>39</v>
      </c>
      <c r="B12" s="5" t="s">
        <v>34</v>
      </c>
      <c r="C12" s="39">
        <v>10919.4</v>
      </c>
      <c r="D12" s="42">
        <v>8987.2999999999993</v>
      </c>
      <c r="E12" s="35">
        <f t="shared" si="0"/>
        <v>82.305804348224257</v>
      </c>
      <c r="F12" s="42">
        <v>8025.2</v>
      </c>
      <c r="G12" s="36">
        <f t="shared" si="1"/>
        <v>111.98848626825499</v>
      </c>
    </row>
    <row r="13" spans="1:7" ht="18.75" customHeight="1">
      <c r="A13" s="6" t="s">
        <v>40</v>
      </c>
      <c r="B13" s="5" t="s">
        <v>42</v>
      </c>
      <c r="C13" s="39">
        <v>13388</v>
      </c>
      <c r="D13" s="42">
        <v>12646.7</v>
      </c>
      <c r="E13" s="35">
        <f t="shared" si="0"/>
        <v>94.462951897221402</v>
      </c>
      <c r="F13" s="42">
        <v>7553.7</v>
      </c>
      <c r="G13" s="36">
        <f t="shared" si="1"/>
        <v>167.42391146060874</v>
      </c>
    </row>
    <row r="14" spans="1:7" ht="17.25" customHeight="1">
      <c r="A14" s="6" t="s">
        <v>63</v>
      </c>
      <c r="B14" s="5" t="s">
        <v>64</v>
      </c>
      <c r="C14" s="39">
        <v>12645.5</v>
      </c>
      <c r="D14" s="42">
        <v>7597.3</v>
      </c>
      <c r="E14" s="35">
        <f t="shared" si="0"/>
        <v>60.079079514451784</v>
      </c>
      <c r="F14" s="42">
        <v>6030.4</v>
      </c>
      <c r="G14" s="36">
        <f t="shared" si="1"/>
        <v>125.98335102149113</v>
      </c>
    </row>
    <row r="15" spans="1:7" ht="16.5" customHeight="1">
      <c r="A15" s="6" t="s">
        <v>41</v>
      </c>
      <c r="B15" s="5" t="s">
        <v>43</v>
      </c>
      <c r="C15" s="39">
        <v>1630.7</v>
      </c>
      <c r="D15" s="42">
        <v>1332.3</v>
      </c>
      <c r="E15" s="35">
        <f t="shared" si="0"/>
        <v>81.701109952780996</v>
      </c>
      <c r="F15" s="42">
        <v>841.8</v>
      </c>
      <c r="G15" s="36">
        <f t="shared" si="1"/>
        <v>158.26799714896651</v>
      </c>
    </row>
    <row r="16" spans="1:7" ht="40.5" customHeight="1">
      <c r="A16" s="6" t="s">
        <v>125</v>
      </c>
      <c r="B16" s="45" t="s">
        <v>126</v>
      </c>
      <c r="C16" s="39"/>
      <c r="D16" s="42"/>
      <c r="E16" s="35"/>
      <c r="F16" s="42">
        <v>0.5</v>
      </c>
      <c r="G16" s="36"/>
    </row>
    <row r="17" spans="1:7" ht="16.5" customHeight="1">
      <c r="A17" s="6"/>
      <c r="B17" s="9" t="s">
        <v>5</v>
      </c>
      <c r="C17" s="40">
        <f>C18+C19+C20+C21+C22+C23</f>
        <v>18536.300000000003</v>
      </c>
      <c r="D17" s="40">
        <f>D18+D19+D20+D21+D22+D23</f>
        <v>13134.400000000001</v>
      </c>
      <c r="E17" s="35">
        <f t="shared" si="0"/>
        <v>70.857722414937172</v>
      </c>
      <c r="F17" s="40">
        <f>F18+F19+F20+F21+F22+F23</f>
        <v>9322.8000000000011</v>
      </c>
      <c r="G17" s="36">
        <f t="shared" si="1"/>
        <v>140.88471274724333</v>
      </c>
    </row>
    <row r="18" spans="1:7" ht="41.25" customHeight="1">
      <c r="A18" s="10" t="s">
        <v>44</v>
      </c>
      <c r="B18" s="5" t="s">
        <v>6</v>
      </c>
      <c r="C18" s="39">
        <v>4763.5</v>
      </c>
      <c r="D18" s="39">
        <v>2196.4</v>
      </c>
      <c r="E18" s="35">
        <f t="shared" si="0"/>
        <v>46.108953500577307</v>
      </c>
      <c r="F18" s="39">
        <v>2523.1999999999998</v>
      </c>
      <c r="G18" s="36">
        <f t="shared" si="1"/>
        <v>87.048192771084345</v>
      </c>
    </row>
    <row r="19" spans="1:7" ht="30" customHeight="1">
      <c r="A19" s="6" t="s">
        <v>45</v>
      </c>
      <c r="B19" s="5" t="s">
        <v>7</v>
      </c>
      <c r="C19" s="39">
        <v>816.8</v>
      </c>
      <c r="D19" s="42">
        <v>674.1</v>
      </c>
      <c r="E19" s="35">
        <f t="shared" si="0"/>
        <v>82.529382957884437</v>
      </c>
      <c r="F19" s="42">
        <v>910.3</v>
      </c>
      <c r="G19" s="36">
        <f t="shared" si="1"/>
        <v>74.05251016148523</v>
      </c>
    </row>
    <row r="20" spans="1:7" ht="33" customHeight="1">
      <c r="A20" s="6" t="s">
        <v>46</v>
      </c>
      <c r="B20" s="5" t="s">
        <v>8</v>
      </c>
      <c r="C20" s="39">
        <v>205.3</v>
      </c>
      <c r="D20" s="42">
        <v>205.3</v>
      </c>
      <c r="E20" s="35">
        <f t="shared" si="0"/>
        <v>100.00000000000001</v>
      </c>
      <c r="F20" s="42">
        <v>87.2</v>
      </c>
      <c r="G20" s="36">
        <f t="shared" si="1"/>
        <v>235.43577981651379</v>
      </c>
    </row>
    <row r="21" spans="1:7" ht="28.5" customHeight="1">
      <c r="A21" s="6" t="s">
        <v>47</v>
      </c>
      <c r="B21" s="5" t="s">
        <v>48</v>
      </c>
      <c r="C21" s="39">
        <v>10181.700000000001</v>
      </c>
      <c r="D21" s="42">
        <v>7955.4</v>
      </c>
      <c r="E21" s="35">
        <f t="shared" si="0"/>
        <v>78.134299773122351</v>
      </c>
      <c r="F21" s="42">
        <v>4396.1000000000004</v>
      </c>
      <c r="G21" s="36">
        <f t="shared" si="1"/>
        <v>180.96494620231564</v>
      </c>
    </row>
    <row r="22" spans="1:7" ht="32.25" customHeight="1">
      <c r="A22" s="6" t="s">
        <v>49</v>
      </c>
      <c r="B22" s="5" t="s">
        <v>9</v>
      </c>
      <c r="C22" s="39">
        <v>2569</v>
      </c>
      <c r="D22" s="42">
        <v>2103</v>
      </c>
      <c r="E22" s="35">
        <f t="shared" si="0"/>
        <v>81.860646165823269</v>
      </c>
      <c r="F22" s="42">
        <v>1407.8</v>
      </c>
      <c r="G22" s="36">
        <f t="shared" si="1"/>
        <v>149.3820144906947</v>
      </c>
    </row>
    <row r="23" spans="1:7" ht="18.75" customHeight="1">
      <c r="A23" s="6" t="s">
        <v>50</v>
      </c>
      <c r="B23" s="5" t="s">
        <v>10</v>
      </c>
      <c r="C23" s="39"/>
      <c r="D23" s="42">
        <v>0.2</v>
      </c>
      <c r="E23" s="35"/>
      <c r="F23" s="42">
        <v>-1.8</v>
      </c>
      <c r="G23" s="36">
        <f t="shared" si="1"/>
        <v>-11.111111111111111</v>
      </c>
    </row>
    <row r="24" spans="1:7">
      <c r="A24" s="11" t="s">
        <v>51</v>
      </c>
      <c r="B24" s="12" t="s">
        <v>11</v>
      </c>
      <c r="C24" s="13">
        <f>C25+C30+C31</f>
        <v>284414.30000000005</v>
      </c>
      <c r="D24" s="13">
        <f>D25+D30+D31</f>
        <v>205117.6</v>
      </c>
      <c r="E24" s="35">
        <f t="shared" si="0"/>
        <v>72.119299205419694</v>
      </c>
      <c r="F24" s="13">
        <f>F25+F30+F31</f>
        <v>189164.6</v>
      </c>
      <c r="G24" s="36">
        <f t="shared" si="1"/>
        <v>108.4333961005389</v>
      </c>
    </row>
    <row r="25" spans="1:7" ht="36.75" customHeight="1">
      <c r="A25" s="11" t="s">
        <v>52</v>
      </c>
      <c r="B25" s="14" t="s">
        <v>53</v>
      </c>
      <c r="C25" s="15">
        <f>C26+C27+C28+C29</f>
        <v>284564.60000000003</v>
      </c>
      <c r="D25" s="15">
        <f>D26+D27+D28+D29</f>
        <v>206496.30000000002</v>
      </c>
      <c r="E25" s="35">
        <f t="shared" si="0"/>
        <v>72.565702128796062</v>
      </c>
      <c r="F25" s="15">
        <f>F26+F27+F28+F29</f>
        <v>188660.80000000002</v>
      </c>
      <c r="G25" s="36">
        <f t="shared" si="1"/>
        <v>109.45373919754395</v>
      </c>
    </row>
    <row r="26" spans="1:7" ht="31.5" customHeight="1">
      <c r="A26" s="11" t="s">
        <v>54</v>
      </c>
      <c r="B26" s="14" t="s">
        <v>31</v>
      </c>
      <c r="C26" s="15">
        <v>68527.8</v>
      </c>
      <c r="D26" s="43">
        <v>51637</v>
      </c>
      <c r="E26" s="35">
        <f t="shared" si="0"/>
        <v>75.351900980332061</v>
      </c>
      <c r="F26" s="43">
        <v>55806</v>
      </c>
      <c r="G26" s="36">
        <f t="shared" si="1"/>
        <v>92.529477117155864</v>
      </c>
    </row>
    <row r="27" spans="1:7" ht="29.25" customHeight="1">
      <c r="A27" s="11" t="s">
        <v>55</v>
      </c>
      <c r="B27" s="16" t="s">
        <v>27</v>
      </c>
      <c r="C27" s="17">
        <v>43368</v>
      </c>
      <c r="D27" s="42">
        <v>21266.6</v>
      </c>
      <c r="E27" s="35">
        <f t="shared" si="0"/>
        <v>49.0375391994097</v>
      </c>
      <c r="F27" s="42">
        <v>12341.5</v>
      </c>
      <c r="G27" s="36">
        <f t="shared" si="1"/>
        <v>172.31778957177002</v>
      </c>
    </row>
    <row r="28" spans="1:7" ht="28.5" customHeight="1">
      <c r="A28" s="11" t="s">
        <v>56</v>
      </c>
      <c r="B28" s="14" t="s">
        <v>26</v>
      </c>
      <c r="C28" s="15">
        <v>163972.9</v>
      </c>
      <c r="D28" s="43">
        <v>128449.1</v>
      </c>
      <c r="E28" s="35">
        <f t="shared" si="0"/>
        <v>78.335566425915502</v>
      </c>
      <c r="F28" s="43">
        <v>116332.6</v>
      </c>
      <c r="G28" s="36">
        <f t="shared" si="1"/>
        <v>110.41539516868015</v>
      </c>
    </row>
    <row r="29" spans="1:7" ht="15.75" customHeight="1">
      <c r="A29" s="18" t="s">
        <v>57</v>
      </c>
      <c r="B29" s="19" t="s">
        <v>58</v>
      </c>
      <c r="C29" s="17">
        <v>8695.9</v>
      </c>
      <c r="D29" s="43">
        <v>5143.6000000000004</v>
      </c>
      <c r="E29" s="35">
        <f t="shared" si="0"/>
        <v>59.149714233144358</v>
      </c>
      <c r="F29" s="43">
        <v>4180.7</v>
      </c>
      <c r="G29" s="36">
        <f t="shared" si="1"/>
        <v>123.03202812926067</v>
      </c>
    </row>
    <row r="30" spans="1:7" ht="30.75" customHeight="1">
      <c r="A30" s="20" t="s">
        <v>59</v>
      </c>
      <c r="B30" s="19" t="s">
        <v>60</v>
      </c>
      <c r="C30" s="17">
        <v>1540.9</v>
      </c>
      <c r="D30" s="43">
        <v>312.5</v>
      </c>
      <c r="E30" s="35">
        <f t="shared" si="0"/>
        <v>20.280355636316436</v>
      </c>
      <c r="F30" s="43">
        <v>517.9</v>
      </c>
      <c r="G30" s="36">
        <f t="shared" si="1"/>
        <v>60.339833944776991</v>
      </c>
    </row>
    <row r="31" spans="1:7" ht="64.5" customHeight="1">
      <c r="A31" s="20" t="s">
        <v>61</v>
      </c>
      <c r="B31" s="19" t="s">
        <v>62</v>
      </c>
      <c r="C31" s="17">
        <v>-1691.2</v>
      </c>
      <c r="D31" s="42">
        <v>-1691.2</v>
      </c>
      <c r="E31" s="35">
        <f t="shared" si="0"/>
        <v>100.00000000000001</v>
      </c>
      <c r="F31" s="42">
        <v>-14.1</v>
      </c>
      <c r="G31" s="36" t="s">
        <v>124</v>
      </c>
    </row>
    <row r="32" spans="1:7">
      <c r="A32" s="65"/>
      <c r="B32" s="62" t="s">
        <v>12</v>
      </c>
      <c r="C32" s="21"/>
      <c r="D32" s="37"/>
      <c r="E32" s="38"/>
      <c r="F32" s="37"/>
      <c r="G32" s="38"/>
    </row>
    <row r="33" spans="1:7" ht="10.5" customHeight="1">
      <c r="A33" s="66"/>
      <c r="B33" s="63"/>
      <c r="C33" s="59" t="s">
        <v>111</v>
      </c>
      <c r="D33" s="59" t="s">
        <v>128</v>
      </c>
      <c r="E33" s="59" t="s">
        <v>109</v>
      </c>
      <c r="F33" s="59" t="s">
        <v>129</v>
      </c>
      <c r="G33" s="59" t="s">
        <v>110</v>
      </c>
    </row>
    <row r="34" spans="1:7" ht="24.75" customHeight="1">
      <c r="A34" s="67"/>
      <c r="B34" s="64"/>
      <c r="C34" s="60"/>
      <c r="D34" s="61"/>
      <c r="E34" s="61"/>
      <c r="F34" s="61"/>
      <c r="G34" s="60"/>
    </row>
    <row r="35" spans="1:7" ht="21" customHeight="1">
      <c r="A35" s="22" t="s">
        <v>24</v>
      </c>
      <c r="B35" s="8" t="s">
        <v>13</v>
      </c>
      <c r="C35" s="40">
        <f>SUM(C36:C42)</f>
        <v>69101</v>
      </c>
      <c r="D35" s="40">
        <f>SUM(D36:D42)</f>
        <v>43528.400000000009</v>
      </c>
      <c r="E35" s="35">
        <f t="shared" ref="E35:E75" si="2">D35/C35%</f>
        <v>62.992431368576447</v>
      </c>
      <c r="F35" s="40">
        <f>SUM(F36:F42)</f>
        <v>38100.199999999997</v>
      </c>
      <c r="G35" s="36">
        <f t="shared" ref="G35:G75" si="3">D35/F35%</f>
        <v>114.2471693061979</v>
      </c>
    </row>
    <row r="36" spans="1:7" ht="57" customHeight="1">
      <c r="A36" s="6" t="s">
        <v>98</v>
      </c>
      <c r="B36" s="49" t="s">
        <v>99</v>
      </c>
      <c r="C36" s="39">
        <v>6792.9</v>
      </c>
      <c r="D36" s="39">
        <v>4516.8999999999996</v>
      </c>
      <c r="E36" s="35">
        <f t="shared" si="2"/>
        <v>66.494428005711839</v>
      </c>
      <c r="F36" s="39">
        <v>4268</v>
      </c>
      <c r="G36" s="36">
        <f t="shared" si="3"/>
        <v>105.83177132146203</v>
      </c>
    </row>
    <row r="37" spans="1:7" ht="66" customHeight="1">
      <c r="A37" s="6" t="s">
        <v>65</v>
      </c>
      <c r="B37" s="24" t="s">
        <v>66</v>
      </c>
      <c r="C37" s="39">
        <v>25157</v>
      </c>
      <c r="D37" s="39">
        <v>16145.5</v>
      </c>
      <c r="E37" s="35">
        <f t="shared" si="2"/>
        <v>64.178956155344437</v>
      </c>
      <c r="F37" s="39">
        <v>19598.599999999999</v>
      </c>
      <c r="G37" s="36">
        <f t="shared" si="3"/>
        <v>82.380884348882063</v>
      </c>
    </row>
    <row r="38" spans="1:7" ht="28.5" customHeight="1">
      <c r="A38" s="6" t="s">
        <v>114</v>
      </c>
      <c r="B38" s="23" t="s">
        <v>115</v>
      </c>
      <c r="C38" s="39">
        <v>19.399999999999999</v>
      </c>
      <c r="D38" s="39">
        <v>19.399999999999999</v>
      </c>
      <c r="E38" s="35">
        <f t="shared" si="2"/>
        <v>100</v>
      </c>
      <c r="F38" s="39"/>
      <c r="G38" s="36"/>
    </row>
    <row r="39" spans="1:7" ht="54" customHeight="1">
      <c r="A39" s="6" t="s">
        <v>67</v>
      </c>
      <c r="B39" s="24" t="s">
        <v>68</v>
      </c>
      <c r="C39" s="39">
        <v>6336.3</v>
      </c>
      <c r="D39" s="39">
        <v>4661.3999999999996</v>
      </c>
      <c r="E39" s="35">
        <f t="shared" si="2"/>
        <v>73.566592490885839</v>
      </c>
      <c r="F39" s="39">
        <v>3629.8</v>
      </c>
      <c r="G39" s="36">
        <f t="shared" si="3"/>
        <v>128.42029863904347</v>
      </c>
    </row>
    <row r="40" spans="1:7" ht="26.25" customHeight="1">
      <c r="A40" s="6" t="s">
        <v>116</v>
      </c>
      <c r="B40" s="24" t="s">
        <v>117</v>
      </c>
      <c r="C40" s="39">
        <v>266.39999999999998</v>
      </c>
      <c r="D40" s="39">
        <v>266.39999999999998</v>
      </c>
      <c r="E40" s="35">
        <f t="shared" si="2"/>
        <v>100</v>
      </c>
      <c r="F40" s="39"/>
      <c r="G40" s="36"/>
    </row>
    <row r="41" spans="1:7" ht="18.75" customHeight="1">
      <c r="A41" s="6" t="s">
        <v>94</v>
      </c>
      <c r="B41" s="24" t="s">
        <v>96</v>
      </c>
      <c r="C41" s="39">
        <v>364</v>
      </c>
      <c r="D41" s="39"/>
      <c r="E41" s="35">
        <f t="shared" si="2"/>
        <v>0</v>
      </c>
      <c r="F41" s="39"/>
      <c r="G41" s="36"/>
    </row>
    <row r="42" spans="1:7">
      <c r="A42" s="6" t="s">
        <v>69</v>
      </c>
      <c r="B42" s="25" t="s">
        <v>70</v>
      </c>
      <c r="C42" s="39">
        <v>30165</v>
      </c>
      <c r="D42" s="39">
        <v>17918.8</v>
      </c>
      <c r="E42" s="35">
        <f t="shared" si="2"/>
        <v>59.402618929222612</v>
      </c>
      <c r="F42" s="39">
        <v>10603.8</v>
      </c>
      <c r="G42" s="36">
        <f t="shared" si="3"/>
        <v>168.98470359682378</v>
      </c>
    </row>
    <row r="43" spans="1:7" ht="17.25" customHeight="1">
      <c r="A43" s="22" t="s">
        <v>23</v>
      </c>
      <c r="B43" s="8" t="s">
        <v>14</v>
      </c>
      <c r="C43" s="40">
        <v>1318.4</v>
      </c>
      <c r="D43" s="40">
        <v>816.4</v>
      </c>
      <c r="E43" s="35">
        <f t="shared" si="2"/>
        <v>61.923543689320383</v>
      </c>
      <c r="F43" s="40">
        <v>641.20000000000005</v>
      </c>
      <c r="G43" s="36">
        <f t="shared" si="3"/>
        <v>127.32376793512162</v>
      </c>
    </row>
    <row r="44" spans="1:7" ht="26.25" customHeight="1">
      <c r="A44" s="6" t="s">
        <v>100</v>
      </c>
      <c r="B44" s="49" t="s">
        <v>101</v>
      </c>
      <c r="C44" s="39">
        <v>1318.4</v>
      </c>
      <c r="D44" s="39">
        <v>816.4</v>
      </c>
      <c r="E44" s="35">
        <f t="shared" si="2"/>
        <v>61.923543689320383</v>
      </c>
      <c r="F44" s="39">
        <v>641.20000000000005</v>
      </c>
      <c r="G44" s="36">
        <f t="shared" si="3"/>
        <v>127.32376793512162</v>
      </c>
    </row>
    <row r="45" spans="1:7" ht="26.25" customHeight="1">
      <c r="A45" s="6" t="s">
        <v>120</v>
      </c>
      <c r="B45" s="44" t="s">
        <v>122</v>
      </c>
      <c r="C45" s="39"/>
      <c r="D45" s="39"/>
      <c r="E45" s="35"/>
      <c r="F45" s="40">
        <v>236</v>
      </c>
      <c r="G45" s="36">
        <f t="shared" si="3"/>
        <v>0</v>
      </c>
    </row>
    <row r="46" spans="1:7" ht="51" customHeight="1">
      <c r="A46" s="6" t="s">
        <v>121</v>
      </c>
      <c r="B46" s="44" t="s">
        <v>123</v>
      </c>
      <c r="C46" s="39"/>
      <c r="D46" s="39"/>
      <c r="E46" s="35"/>
      <c r="F46" s="39">
        <v>236</v>
      </c>
      <c r="G46" s="36">
        <f t="shared" si="3"/>
        <v>0</v>
      </c>
    </row>
    <row r="47" spans="1:7" ht="19.5" customHeight="1">
      <c r="A47" s="22" t="s">
        <v>22</v>
      </c>
      <c r="B47" s="26" t="s">
        <v>15</v>
      </c>
      <c r="C47" s="40">
        <f>SUM(C48:C51)</f>
        <v>27975.9</v>
      </c>
      <c r="D47" s="40">
        <f>SUM(D48:D51)</f>
        <v>6452.6</v>
      </c>
      <c r="E47" s="35">
        <f t="shared" si="2"/>
        <v>23.064852247827595</v>
      </c>
      <c r="F47" s="40">
        <f>SUM(F48:F51)</f>
        <v>4860.7</v>
      </c>
      <c r="G47" s="36">
        <f t="shared" si="3"/>
        <v>132.75042689324584</v>
      </c>
    </row>
    <row r="48" spans="1:7" ht="18.75" customHeight="1">
      <c r="A48" s="6" t="s">
        <v>95</v>
      </c>
      <c r="B48" s="27" t="s">
        <v>97</v>
      </c>
      <c r="C48" s="39">
        <v>144.6</v>
      </c>
      <c r="D48" s="39"/>
      <c r="E48" s="35">
        <f t="shared" si="2"/>
        <v>0</v>
      </c>
      <c r="F48" s="39"/>
      <c r="G48" s="36"/>
    </row>
    <row r="49" spans="1:7" ht="18.75" customHeight="1">
      <c r="A49" s="6" t="s">
        <v>118</v>
      </c>
      <c r="B49" s="27" t="s">
        <v>119</v>
      </c>
      <c r="C49" s="39">
        <v>4940</v>
      </c>
      <c r="D49" s="39">
        <v>858</v>
      </c>
      <c r="E49" s="35">
        <f t="shared" si="2"/>
        <v>17.368421052631579</v>
      </c>
      <c r="F49" s="39">
        <v>299.5</v>
      </c>
      <c r="G49" s="36">
        <f t="shared" si="3"/>
        <v>286.47746243739567</v>
      </c>
    </row>
    <row r="50" spans="1:7">
      <c r="A50" s="6" t="s">
        <v>71</v>
      </c>
      <c r="B50" s="28" t="s">
        <v>72</v>
      </c>
      <c r="C50" s="39">
        <v>21515.200000000001</v>
      </c>
      <c r="D50" s="39">
        <v>5224.5</v>
      </c>
      <c r="E50" s="35">
        <f t="shared" si="2"/>
        <v>24.282832602067373</v>
      </c>
      <c r="F50" s="39">
        <v>4518.2</v>
      </c>
      <c r="G50" s="36">
        <f t="shared" si="3"/>
        <v>115.63233145943076</v>
      </c>
    </row>
    <row r="51" spans="1:7" ht="30" customHeight="1">
      <c r="A51" s="6" t="s">
        <v>73</v>
      </c>
      <c r="B51" s="23" t="s">
        <v>74</v>
      </c>
      <c r="C51" s="39">
        <v>1376.1</v>
      </c>
      <c r="D51" s="39">
        <v>370.1</v>
      </c>
      <c r="E51" s="35">
        <f t="shared" si="2"/>
        <v>26.894847758157113</v>
      </c>
      <c r="F51" s="39">
        <v>43</v>
      </c>
      <c r="G51" s="36">
        <f t="shared" si="3"/>
        <v>860.69767441860472</v>
      </c>
    </row>
    <row r="52" spans="1:7" ht="24" customHeight="1">
      <c r="A52" s="22" t="s">
        <v>21</v>
      </c>
      <c r="B52" s="8" t="s">
        <v>16</v>
      </c>
      <c r="C52" s="40">
        <f>SUM(C53:C55)</f>
        <v>7964.7999999999993</v>
      </c>
      <c r="D52" s="40">
        <f>SUM(D53:D55)</f>
        <v>3556.7000000000003</v>
      </c>
      <c r="E52" s="35">
        <f t="shared" si="2"/>
        <v>44.655233025311375</v>
      </c>
      <c r="F52" s="40">
        <f>SUM(F53:F55)</f>
        <v>12347.1</v>
      </c>
      <c r="G52" s="36">
        <f t="shared" si="3"/>
        <v>28.805954434644573</v>
      </c>
    </row>
    <row r="53" spans="1:7" ht="22.5" customHeight="1">
      <c r="A53" s="6" t="s">
        <v>75</v>
      </c>
      <c r="B53" s="49" t="s">
        <v>108</v>
      </c>
      <c r="C53" s="39">
        <v>307.8</v>
      </c>
      <c r="D53" s="39">
        <v>222.8</v>
      </c>
      <c r="E53" s="35">
        <f t="shared" si="2"/>
        <v>72.384665367121499</v>
      </c>
      <c r="F53" s="39">
        <v>106.1</v>
      </c>
      <c r="G53" s="36">
        <f t="shared" si="3"/>
        <v>209.990574929312</v>
      </c>
    </row>
    <row r="54" spans="1:7">
      <c r="A54" s="6" t="s">
        <v>102</v>
      </c>
      <c r="B54" s="49" t="s">
        <v>103</v>
      </c>
      <c r="C54" s="39">
        <v>1807.3</v>
      </c>
      <c r="D54" s="39">
        <v>172</v>
      </c>
      <c r="E54" s="35">
        <f t="shared" si="2"/>
        <v>9.5169589996126813</v>
      </c>
      <c r="F54" s="39">
        <v>9311</v>
      </c>
      <c r="G54" s="36">
        <f t="shared" si="3"/>
        <v>1.8472774138116206</v>
      </c>
    </row>
    <row r="55" spans="1:7" ht="22.5" customHeight="1">
      <c r="A55" s="6" t="s">
        <v>104</v>
      </c>
      <c r="B55" s="49" t="s">
        <v>105</v>
      </c>
      <c r="C55" s="39">
        <v>5849.7</v>
      </c>
      <c r="D55" s="39">
        <v>3161.9</v>
      </c>
      <c r="E55" s="35">
        <f t="shared" si="2"/>
        <v>54.052344564678535</v>
      </c>
      <c r="F55" s="39">
        <v>2930</v>
      </c>
      <c r="G55" s="36">
        <f t="shared" si="3"/>
        <v>107.91467576791808</v>
      </c>
    </row>
    <row r="56" spans="1:7">
      <c r="A56" s="22" t="s">
        <v>20</v>
      </c>
      <c r="B56" s="8" t="s">
        <v>17</v>
      </c>
      <c r="C56" s="40">
        <f>SUM(C57:C61)</f>
        <v>236995.20000000001</v>
      </c>
      <c r="D56" s="40">
        <f>SUM(D57:D61)</f>
        <v>178948.8</v>
      </c>
      <c r="E56" s="35">
        <f t="shared" si="2"/>
        <v>75.507352047636402</v>
      </c>
      <c r="F56" s="40">
        <f>SUM(F57:F61)</f>
        <v>152581.29999999999</v>
      </c>
      <c r="G56" s="36">
        <f t="shared" si="3"/>
        <v>117.28095120437433</v>
      </c>
    </row>
    <row r="57" spans="1:7">
      <c r="A57" s="6" t="s">
        <v>76</v>
      </c>
      <c r="B57" s="28" t="s">
        <v>77</v>
      </c>
      <c r="C57" s="39">
        <v>55048.7</v>
      </c>
      <c r="D57" s="39">
        <v>38006.5</v>
      </c>
      <c r="E57" s="35">
        <f t="shared" si="2"/>
        <v>69.041594079424229</v>
      </c>
      <c r="F57" s="39">
        <v>34583.199999999997</v>
      </c>
      <c r="G57" s="36">
        <f t="shared" si="3"/>
        <v>109.89873695898586</v>
      </c>
    </row>
    <row r="58" spans="1:7" ht="11.25" customHeight="1">
      <c r="A58" s="6" t="s">
        <v>78</v>
      </c>
      <c r="B58" s="27" t="s">
        <v>79</v>
      </c>
      <c r="C58" s="39">
        <v>154327.70000000001</v>
      </c>
      <c r="D58" s="39">
        <v>122019.3</v>
      </c>
      <c r="E58" s="35">
        <f t="shared" si="2"/>
        <v>79.065067385828982</v>
      </c>
      <c r="F58" s="39">
        <v>101749.6</v>
      </c>
      <c r="G58" s="36">
        <f t="shared" si="3"/>
        <v>119.9211593952212</v>
      </c>
    </row>
    <row r="59" spans="1:7" ht="11.25" customHeight="1">
      <c r="A59" s="6" t="s">
        <v>112</v>
      </c>
      <c r="B59" s="27" t="s">
        <v>113</v>
      </c>
      <c r="C59" s="39">
        <v>13270.9</v>
      </c>
      <c r="D59" s="39">
        <v>8809.2000000000007</v>
      </c>
      <c r="E59" s="35">
        <f t="shared" si="2"/>
        <v>66.379823523649492</v>
      </c>
      <c r="F59" s="39">
        <v>6696.4</v>
      </c>
      <c r="G59" s="36">
        <f t="shared" si="3"/>
        <v>131.55128128546684</v>
      </c>
    </row>
    <row r="60" spans="1:7">
      <c r="A60" s="6" t="s">
        <v>80</v>
      </c>
      <c r="B60" s="28" t="s">
        <v>81</v>
      </c>
      <c r="C60" s="39">
        <v>200</v>
      </c>
      <c r="D60" s="39">
        <v>200</v>
      </c>
      <c r="E60" s="35">
        <f t="shared" si="2"/>
        <v>100</v>
      </c>
      <c r="F60" s="39">
        <v>266.5</v>
      </c>
      <c r="G60" s="36">
        <f t="shared" si="3"/>
        <v>75.046904315196997</v>
      </c>
    </row>
    <row r="61" spans="1:7" ht="12.75" customHeight="1">
      <c r="A61" s="6" t="s">
        <v>82</v>
      </c>
      <c r="B61" s="29" t="s">
        <v>83</v>
      </c>
      <c r="C61" s="39">
        <v>14147.9</v>
      </c>
      <c r="D61" s="39">
        <v>9913.7999999999993</v>
      </c>
      <c r="E61" s="35">
        <f t="shared" si="2"/>
        <v>70.072590278415873</v>
      </c>
      <c r="F61" s="39">
        <v>9285.6</v>
      </c>
      <c r="G61" s="36">
        <f t="shared" si="3"/>
        <v>106.76531403463426</v>
      </c>
    </row>
    <row r="62" spans="1:7" ht="15" customHeight="1">
      <c r="A62" s="22" t="s">
        <v>25</v>
      </c>
      <c r="B62" s="30" t="s">
        <v>84</v>
      </c>
      <c r="C62" s="40">
        <v>39153.599999999999</v>
      </c>
      <c r="D62" s="40">
        <v>21948.2</v>
      </c>
      <c r="E62" s="35">
        <f t="shared" si="2"/>
        <v>56.056658902374238</v>
      </c>
      <c r="F62" s="40">
        <v>25726.3</v>
      </c>
      <c r="G62" s="36">
        <f t="shared" si="3"/>
        <v>85.314250397453193</v>
      </c>
    </row>
    <row r="63" spans="1:7">
      <c r="A63" s="6" t="s">
        <v>85</v>
      </c>
      <c r="B63" s="31" t="s">
        <v>32</v>
      </c>
      <c r="C63" s="39">
        <v>39153.599999999999</v>
      </c>
      <c r="D63" s="39">
        <v>21948.2</v>
      </c>
      <c r="E63" s="35">
        <f t="shared" si="2"/>
        <v>56.056658902374238</v>
      </c>
      <c r="F63" s="39">
        <v>25560.400000000001</v>
      </c>
      <c r="G63" s="36">
        <f t="shared" si="3"/>
        <v>85.867983286646535</v>
      </c>
    </row>
    <row r="64" spans="1:7" ht="27.75" customHeight="1">
      <c r="A64" s="6" t="s">
        <v>86</v>
      </c>
      <c r="B64" s="23" t="s">
        <v>87</v>
      </c>
      <c r="C64" s="39"/>
      <c r="D64" s="39"/>
      <c r="E64" s="35"/>
      <c r="F64" s="39">
        <v>165.9</v>
      </c>
      <c r="G64" s="36">
        <f t="shared" si="3"/>
        <v>0</v>
      </c>
    </row>
    <row r="65" spans="1:7" ht="20.25" customHeight="1">
      <c r="A65" s="22">
        <v>1000</v>
      </c>
      <c r="B65" s="30" t="s">
        <v>18</v>
      </c>
      <c r="C65" s="40">
        <f>SUM(C66:C69)</f>
        <v>6330.9</v>
      </c>
      <c r="D65" s="40">
        <f>SUM(D66:D69)</f>
        <v>4105.0999999999995</v>
      </c>
      <c r="E65" s="35">
        <f t="shared" si="2"/>
        <v>64.842281508158393</v>
      </c>
      <c r="F65" s="40">
        <f>SUM(F66:F69)</f>
        <v>4384.6000000000004</v>
      </c>
      <c r="G65" s="36">
        <f t="shared" si="3"/>
        <v>93.625416229530614</v>
      </c>
    </row>
    <row r="66" spans="1:7">
      <c r="A66" s="6">
        <v>1001</v>
      </c>
      <c r="B66" s="25" t="s">
        <v>88</v>
      </c>
      <c r="C66" s="39">
        <v>2375</v>
      </c>
      <c r="D66" s="39">
        <v>1613.6</v>
      </c>
      <c r="E66" s="35">
        <f t="shared" si="2"/>
        <v>67.941052631578941</v>
      </c>
      <c r="F66" s="39">
        <v>1804.9</v>
      </c>
      <c r="G66" s="36">
        <f t="shared" si="3"/>
        <v>89.401074851792345</v>
      </c>
    </row>
    <row r="67" spans="1:7" ht="20.25" customHeight="1">
      <c r="A67" s="6">
        <v>1003</v>
      </c>
      <c r="B67" s="49" t="s">
        <v>89</v>
      </c>
      <c r="C67" s="39">
        <v>2415.5</v>
      </c>
      <c r="D67" s="39">
        <v>1192.8</v>
      </c>
      <c r="E67" s="35">
        <f t="shared" si="2"/>
        <v>49.381080521631127</v>
      </c>
      <c r="F67" s="39">
        <v>1165.9000000000001</v>
      </c>
      <c r="G67" s="36">
        <f t="shared" si="3"/>
        <v>102.30723046573462</v>
      </c>
    </row>
    <row r="68" spans="1:7">
      <c r="A68" s="6">
        <v>1004</v>
      </c>
      <c r="B68" s="25" t="s">
        <v>90</v>
      </c>
      <c r="C68" s="39">
        <v>1515.4</v>
      </c>
      <c r="D68" s="39">
        <v>1280.8</v>
      </c>
      <c r="E68" s="35">
        <f t="shared" si="2"/>
        <v>84.518938894021375</v>
      </c>
      <c r="F68" s="39">
        <v>1373.4</v>
      </c>
      <c r="G68" s="36">
        <f t="shared" si="3"/>
        <v>93.257608853939118</v>
      </c>
    </row>
    <row r="69" spans="1:7" ht="26.25" customHeight="1">
      <c r="A69" s="6">
        <v>1006</v>
      </c>
      <c r="B69" s="24" t="s">
        <v>106</v>
      </c>
      <c r="C69" s="39">
        <v>25</v>
      </c>
      <c r="D69" s="39">
        <v>17.899999999999999</v>
      </c>
      <c r="E69" s="35">
        <f t="shared" si="2"/>
        <v>71.599999999999994</v>
      </c>
      <c r="F69" s="39">
        <v>40.4</v>
      </c>
      <c r="G69" s="36">
        <f t="shared" si="3"/>
        <v>44.306930693069305</v>
      </c>
    </row>
    <row r="70" spans="1:7" ht="18.75" customHeight="1">
      <c r="A70" s="22">
        <v>1100</v>
      </c>
      <c r="B70" s="8" t="s">
        <v>29</v>
      </c>
      <c r="C70" s="40">
        <v>163</v>
      </c>
      <c r="D70" s="40">
        <v>161</v>
      </c>
      <c r="E70" s="35">
        <f t="shared" si="2"/>
        <v>98.773006134969336</v>
      </c>
      <c r="F70" s="40">
        <v>107.2</v>
      </c>
      <c r="G70" s="36">
        <f t="shared" si="3"/>
        <v>150.18656716417911</v>
      </c>
    </row>
    <row r="71" spans="1:7">
      <c r="A71" s="6">
        <v>1102</v>
      </c>
      <c r="B71" s="25" t="s">
        <v>91</v>
      </c>
      <c r="C71" s="39">
        <v>163</v>
      </c>
      <c r="D71" s="39">
        <v>161</v>
      </c>
      <c r="E71" s="35">
        <f t="shared" si="2"/>
        <v>98.773006134969336</v>
      </c>
      <c r="F71" s="39">
        <v>107.2</v>
      </c>
      <c r="G71" s="36">
        <f t="shared" si="3"/>
        <v>150.18656716417911</v>
      </c>
    </row>
    <row r="72" spans="1:7" ht="19.5" customHeight="1">
      <c r="A72" s="22">
        <v>1200</v>
      </c>
      <c r="B72" s="8" t="s">
        <v>30</v>
      </c>
      <c r="C72" s="40">
        <v>421.9</v>
      </c>
      <c r="D72" s="40">
        <v>378.2</v>
      </c>
      <c r="E72" s="35">
        <f t="shared" si="2"/>
        <v>89.642095283242483</v>
      </c>
      <c r="F72" s="40">
        <v>193.2</v>
      </c>
      <c r="G72" s="36">
        <f t="shared" si="3"/>
        <v>195.75569358178055</v>
      </c>
    </row>
    <row r="73" spans="1:7">
      <c r="A73" s="6">
        <v>1202</v>
      </c>
      <c r="B73" s="25" t="s">
        <v>92</v>
      </c>
      <c r="C73" s="39">
        <v>421.9</v>
      </c>
      <c r="D73" s="39">
        <v>378.2</v>
      </c>
      <c r="E73" s="35">
        <f t="shared" si="2"/>
        <v>89.642095283242483</v>
      </c>
      <c r="F73" s="39">
        <v>193.2</v>
      </c>
      <c r="G73" s="36">
        <f t="shared" si="3"/>
        <v>195.75569358178055</v>
      </c>
    </row>
    <row r="74" spans="1:7" ht="25.5" customHeight="1">
      <c r="A74" s="22">
        <v>1300</v>
      </c>
      <c r="B74" s="32" t="s">
        <v>33</v>
      </c>
      <c r="C74" s="40">
        <v>20</v>
      </c>
      <c r="D74" s="39"/>
      <c r="E74" s="35">
        <f t="shared" si="2"/>
        <v>0</v>
      </c>
      <c r="F74" s="40">
        <v>25.9</v>
      </c>
      <c r="G74" s="36">
        <f t="shared" si="3"/>
        <v>0</v>
      </c>
    </row>
    <row r="75" spans="1:7" ht="24.75" customHeight="1">
      <c r="A75" s="6">
        <v>1301</v>
      </c>
      <c r="B75" s="23" t="s">
        <v>93</v>
      </c>
      <c r="C75" s="39">
        <v>20</v>
      </c>
      <c r="D75" s="39"/>
      <c r="E75" s="35">
        <f t="shared" si="2"/>
        <v>0</v>
      </c>
      <c r="F75" s="39">
        <v>25.9</v>
      </c>
      <c r="G75" s="36">
        <f t="shared" si="3"/>
        <v>0</v>
      </c>
    </row>
    <row r="76" spans="1:7" ht="26.25" customHeight="1">
      <c r="A76" s="22"/>
      <c r="B76" s="8" t="s">
        <v>19</v>
      </c>
      <c r="C76" s="40">
        <f>C35+C43+C47+C52+C56+C62+C65+C70+C72+C74</f>
        <v>389444.7</v>
      </c>
      <c r="D76" s="40">
        <f>D35+D43+D47+D52+D56+D62+D65+D70+D72</f>
        <v>259895.40000000002</v>
      </c>
      <c r="E76" s="35">
        <f t="shared" ref="E76" si="4">D76/C76%</f>
        <v>66.73486633660697</v>
      </c>
      <c r="F76" s="40">
        <f>F35+F43+F47+F52+F56+F62+F65+F70+F72+F45</f>
        <v>239177.8</v>
      </c>
      <c r="G76" s="36">
        <f t="shared" ref="G76" si="5">D76/F76%</f>
        <v>108.66200792882954</v>
      </c>
    </row>
    <row r="77" spans="1:7" ht="25.5">
      <c r="A77" s="48"/>
      <c r="B77" s="46" t="s">
        <v>127</v>
      </c>
      <c r="C77" s="50">
        <v>-11295</v>
      </c>
      <c r="D77" s="51">
        <v>16744.5</v>
      </c>
      <c r="E77" s="47"/>
      <c r="F77" s="47"/>
      <c r="G77" s="47"/>
    </row>
    <row r="78" spans="1:7" ht="15.75">
      <c r="A78" s="58" t="s">
        <v>28</v>
      </c>
      <c r="B78" s="58"/>
      <c r="C78" s="58"/>
      <c r="D78" s="33"/>
      <c r="E78" s="33" t="s">
        <v>35</v>
      </c>
      <c r="F78" s="33"/>
      <c r="G78" s="33"/>
    </row>
  </sheetData>
  <mergeCells count="17">
    <mergeCell ref="A78:C78"/>
    <mergeCell ref="C33:C34"/>
    <mergeCell ref="D33:D34"/>
    <mergeCell ref="G6:G7"/>
    <mergeCell ref="E33:E34"/>
    <mergeCell ref="F33:F34"/>
    <mergeCell ref="G33:G34"/>
    <mergeCell ref="B32:B34"/>
    <mergeCell ref="A32:A34"/>
    <mergeCell ref="B3:E3"/>
    <mergeCell ref="A4:F4"/>
    <mergeCell ref="A6:A7"/>
    <mergeCell ref="B6:B7"/>
    <mergeCell ref="C6:C7"/>
    <mergeCell ref="D6:D7"/>
    <mergeCell ref="E6:E7"/>
    <mergeCell ref="F6:F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2017-04-06T11:56:38Z</cp:lastPrinted>
  <dcterms:created xsi:type="dcterms:W3CDTF">2016-07-19T06:38:34Z</dcterms:created>
  <dcterms:modified xsi:type="dcterms:W3CDTF">2018-10-23T11:19:59Z</dcterms:modified>
</cp:coreProperties>
</file>