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7265" windowHeight="100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2" i="1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F60"/>
  <c r="D60"/>
  <c r="G60" s="1"/>
  <c r="C60"/>
  <c r="G59"/>
  <c r="G58"/>
  <c r="E58"/>
  <c r="G57"/>
  <c r="F57"/>
  <c r="E57"/>
  <c r="G56"/>
  <c r="E56"/>
  <c r="G55"/>
  <c r="E55"/>
  <c r="G54"/>
  <c r="E54"/>
  <c r="G53"/>
  <c r="E53"/>
  <c r="G52"/>
  <c r="E52"/>
  <c r="F51"/>
  <c r="D51"/>
  <c r="G51" s="1"/>
  <c r="C51"/>
  <c r="E50"/>
  <c r="G49"/>
  <c r="E49"/>
  <c r="F48"/>
  <c r="D48"/>
  <c r="G48" s="1"/>
  <c r="C48"/>
  <c r="G47"/>
  <c r="E47"/>
  <c r="G46"/>
  <c r="E46"/>
  <c r="E44"/>
  <c r="F43"/>
  <c r="D43"/>
  <c r="G43" s="1"/>
  <c r="C43"/>
  <c r="G42"/>
  <c r="G41"/>
  <c r="G40"/>
  <c r="E40"/>
  <c r="E39"/>
  <c r="G38"/>
  <c r="E38"/>
  <c r="E37"/>
  <c r="G36"/>
  <c r="E36"/>
  <c r="G35"/>
  <c r="E35"/>
  <c r="F34"/>
  <c r="F73" s="1"/>
  <c r="D34"/>
  <c r="D73" s="1"/>
  <c r="C34"/>
  <c r="C73" s="1"/>
  <c r="G73" l="1"/>
  <c r="E73"/>
  <c r="E34"/>
  <c r="G34"/>
  <c r="E43"/>
  <c r="E48"/>
  <c r="E51"/>
  <c r="E60"/>
  <c r="E14"/>
  <c r="E13"/>
  <c r="E12"/>
  <c r="E11"/>
  <c r="E10"/>
  <c r="E9"/>
  <c r="E8"/>
  <c r="F10"/>
  <c r="D10"/>
  <c r="C10"/>
  <c r="D24"/>
  <c r="F24"/>
  <c r="F23" s="1"/>
  <c r="D23"/>
  <c r="C24"/>
  <c r="C23" s="1"/>
  <c r="F16"/>
  <c r="G16" s="1"/>
  <c r="D16"/>
  <c r="C16"/>
  <c r="E19"/>
  <c r="G29"/>
  <c r="G28"/>
  <c r="G27"/>
  <c r="G25"/>
  <c r="G21"/>
  <c r="G20"/>
  <c r="G18"/>
  <c r="G17"/>
  <c r="G14"/>
  <c r="G13"/>
  <c r="G12"/>
  <c r="G11"/>
  <c r="E30"/>
  <c r="E29"/>
  <c r="E28"/>
  <c r="E27"/>
  <c r="E26"/>
  <c r="E25"/>
  <c r="E21"/>
  <c r="E20"/>
  <c r="E18"/>
  <c r="E17"/>
  <c r="C9" l="1"/>
  <c r="D9"/>
  <c r="E16"/>
  <c r="E24"/>
  <c r="G23"/>
  <c r="G24"/>
  <c r="C8"/>
  <c r="E23"/>
  <c r="F9"/>
  <c r="F8" s="1"/>
  <c r="D8"/>
  <c r="G10"/>
  <c r="G9" l="1"/>
  <c r="G8"/>
</calcChain>
</file>

<file path=xl/sharedStrings.xml><?xml version="1.0" encoding="utf-8"?>
<sst xmlns="http://schemas.openxmlformats.org/spreadsheetml/2006/main" count="126" uniqueCount="121">
  <si>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</si>
  <si>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</si>
  <si>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</si>
  <si>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</si>
  <si>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</si>
  <si>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</si>
  <si>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</si>
  <si>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</si>
  <si>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</si>
  <si>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</si>
  <si>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</si>
  <si>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</si>
  <si>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</si>
  <si>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</si>
  <si>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</si>
  <si>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</si>
  <si>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</si>
  <si>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</si>
  <si>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</si>
  <si>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</si>
  <si>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</si>
  <si>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</si>
  <si>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</si>
  <si>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</si>
  <si>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</si>
  <si>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</si>
  <si>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</si>
  <si>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</si>
  <si>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</si>
  <si>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</si>
  <si>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</si>
  <si>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</si>
  <si>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</si>
  <si>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</si>
  <si>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</si>
  <si>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</si>
  <si>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</si>
  <si>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</si>
  <si>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</si>
  <si>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</si>
  <si>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</si>
  <si>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</si>
  <si>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</si>
  <si>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</si>
  <si>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</si>
  <si>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</si>
  <si>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</si>
  <si>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</si>
  <si>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</si>
  <si>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</si>
  <si>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</si>
  <si>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</si>
  <si>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</si>
  <si>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</si>
  <si>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</si>
  <si>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</si>
  <si>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</si>
  <si>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</si>
  <si>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</si>
  <si>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</si>
  <si>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</si>
  <si>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</si>
  <si>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</si>
  <si>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</si>
  <si>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</si>
  <si>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</si>
  <si>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</si>
  <si>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</si>
  <si>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</si>
  <si>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</si>
  <si>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</si>
  <si>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</si>
  <si>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</si>
  <si>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</si>
  <si>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</si>
  <si>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</si>
  <si>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</si>
  <si>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</si>
  <si>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</si>
  <si>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</si>
  <si>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</si>
  <si>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</si>
  <si>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</si>
  <si>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</si>
  <si>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</si>
  <si>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</si>
  <si>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</si>
  <si>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</si>
  <si>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</si>
  <si>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</si>
  <si>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</si>
  <si>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</si>
  <si>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</si>
  <si>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</si>
  <si>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</si>
  <si>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</si>
  <si>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</si>
  <si>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</si>
  <si>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</si>
  <si>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</si>
  <si>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 xml:space="preserve">Бюджетные назначения на 2018 год </t>
  </si>
  <si>
    <t>% испол. 2018г к 2017г</t>
  </si>
  <si>
    <t>01 02</t>
  </si>
  <si>
    <t>03 00</t>
  </si>
  <si>
    <t>03 09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</si>
  <si>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</si>
  <si>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</si>
  <si>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провоохранительная деятельность</t>
  </si>
  <si>
    <t>Защита населения и территорий от последствий чрезвычайных ситуаций природного и техногенного характера,гражданская оборона</t>
  </si>
  <si>
    <t>Дополнительное образование</t>
  </si>
  <si>
    <t>01 05</t>
  </si>
  <si>
    <t>05 02</t>
  </si>
  <si>
    <t>Судебная система</t>
  </si>
  <si>
    <t>Коммунальное хозяйство</t>
  </si>
  <si>
    <t>04 06</t>
  </si>
  <si>
    <t>Водные ресурсы</t>
  </si>
  <si>
    <t>в раз.</t>
  </si>
  <si>
    <t>Результат исполнения бюджета дефицит (-), профицит (+)</t>
  </si>
  <si>
    <t xml:space="preserve">     об исполнении доходной и расходной части  районного бюджета Федоровского муниципального района на 01.10.2018 года</t>
  </si>
  <si>
    <t>Факт на 01.10.18г.</t>
  </si>
  <si>
    <t>Факт на 01.10.17г.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</si>
</sst>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3" fontId="19" fillId="0" borderId="10" xfId="36" applyNumberFormat="1" applyFont="1" applyBorder="1" applyAlignment="1">
      <alignment horizontal="left" vertical="top" wrapText="1"/>
    </xf>
    <xf numFmtId="1" fontId="22" fillId="24" borderId="10" xfId="36" applyNumberFormat="1" applyFont="1" applyFill="1" applyBorder="1" applyAlignment="1"/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1" fontId="23" fillId="24" borderId="10" xfId="36" applyNumberFormat="1" applyFont="1" applyFill="1" applyBorder="1" applyAlignment="1"/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1" fontId="23" fillId="24" borderId="10" xfId="36" applyNumberFormat="1" applyFont="1" applyFill="1" applyBorder="1" applyAlignment="1">
      <alignment wrapText="1" shrinkToFit="1"/>
    </xf>
    <xf numFmtId="0" fontId="23" fillId="24" borderId="10" xfId="36" applyFont="1" applyFill="1" applyBorder="1" applyAlignment="1">
      <alignment vertical="top" wrapText="1" shrinkToFi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21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0" xfId="36" applyFont="1" applyAlignment="1">
      <alignment wrapText="1"/>
    </xf>
    <xf numFmtId="0" fontId="19" fillId="0" borderId="0" xfId="36" applyFont="1" applyBorder="1" applyAlignment="1">
      <alignment wrapText="1"/>
    </xf>
    <xf numFmtId="0" fontId="19" fillId="0" borderId="10" xfId="36" applyFont="1" applyBorder="1"/>
    <xf numFmtId="0" fontId="19" fillId="0" borderId="11" xfId="36" applyFont="1" applyBorder="1" applyAlignment="1">
      <alignment wrapText="1"/>
    </xf>
    <xf numFmtId="0" fontId="21" fillId="0" borderId="11" xfId="36" applyFont="1" applyBorder="1" applyAlignment="1">
      <alignment vertical="top" wrapText="1"/>
    </xf>
    <xf numFmtId="0" fontId="19" fillId="0" borderId="0" xfId="36" applyFont="1"/>
    <xf numFmtId="0" fontId="19" fillId="0" borderId="12" xfId="36" applyFont="1" applyBorder="1" applyAlignment="1">
      <alignment wrapText="1"/>
    </xf>
    <xf numFmtId="0" fontId="19" fillId="0" borderId="14" xfId="36" applyFont="1" applyBorder="1" applyAlignment="1">
      <alignment wrapText="1"/>
    </xf>
    <xf numFmtId="0" fontId="19" fillId="0" borderId="10" xfId="36" applyFont="1" applyBorder="1" applyAlignment="1">
      <alignment horizontal="justify" wrapText="1"/>
    </xf>
    <xf numFmtId="0" fontId="21" fillId="0" borderId="10" xfId="36" applyFont="1" applyBorder="1" applyAlignment="1">
      <alignment wrapText="1"/>
    </xf>
    <xf numFmtId="0" fontId="19" fillId="0" borderId="13" xfId="36" applyFont="1" applyBorder="1" applyAlignment="1">
      <alignment vertical="top" wrapText="1"/>
    </xf>
    <xf numFmtId="0" fontId="19" fillId="0" borderId="10" xfId="36" applyFont="1" applyFill="1" applyBorder="1" applyAlignment="1">
      <alignment horizontal="left" vertical="top" wrapText="1"/>
    </xf>
    <xf numFmtId="0" fontId="21" fillId="0" borderId="10" xfId="36" applyFont="1" applyFill="1" applyBorder="1" applyAlignment="1">
      <alignment vertical="top" wrapText="1"/>
    </xf>
    <xf numFmtId="0" fontId="0" fillId="0" borderId="0" xfId="0" applyFill="1"/>
    <xf numFmtId="0" fontId="0" fillId="25" borderId="0" xfId="0" applyFill="1"/>
    <xf numFmtId="0" fontId="19" fillId="0" borderId="10" xfId="36" applyFont="1" applyFill="1" applyBorder="1" applyAlignment="1">
      <alignment horizontal="center" vertical="top"/>
    </xf>
    <xf numFmtId="164" fontId="19" fillId="0" borderId="10" xfId="36" applyNumberFormat="1" applyFont="1" applyFill="1" applyBorder="1" applyAlignment="1">
      <alignment horizontal="center" vertical="top"/>
    </xf>
    <xf numFmtId="0" fontId="19" fillId="25" borderId="0" xfId="36" applyFont="1" applyFill="1" applyAlignment="1">
      <alignment horizontal="center" vertical="top"/>
    </xf>
    <xf numFmtId="0" fontId="24" fillId="25" borderId="0" xfId="36" applyFont="1" applyFill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0"/>
  <sheetViews>
    <sheetView tabSelected="1" workbookViewId="0">
      <selection activeCell="G85" sqref="G85"/>
    </sheetView>
  </sheetViews>
  <sheetFormatPr defaultRowHeight="12.75"/>
  <cols>
    <col min="1" max="1" width="21.42578125" customWidth="1"/>
    <col min="2" max="2" width="33.140625" customWidth="1"/>
    <col min="3" max="3" width="13.140625" customWidth="1"/>
    <col min="4" max="4" width="13.5703125" customWidth="1"/>
    <col min="5" max="5" width="13.28515625" customWidth="1"/>
    <col min="6" max="6" width="11.85546875" customWidth="1"/>
  </cols>
  <sheetData>
    <row r="3" spans="1:7" ht="20.25">
      <c r="A3" s="1"/>
      <c r="B3" s="54" t="s">
        <v>91</v>
      </c>
      <c r="C3" s="54"/>
      <c r="D3" s="54"/>
      <c r="E3" s="54"/>
      <c r="F3" s="1"/>
      <c r="G3" s="2"/>
    </row>
    <row r="4" spans="1:7" ht="47.25" customHeight="1">
      <c r="A4" s="56" t="s">
        <v>118</v>
      </c>
      <c r="B4" s="56"/>
      <c r="C4" s="56"/>
      <c r="D4" s="56"/>
      <c r="E4" s="56"/>
      <c r="F4" s="56"/>
      <c r="G4" s="57"/>
    </row>
    <row r="5" spans="1:7" ht="18.75">
      <c r="A5" s="20"/>
      <c r="B5" s="20"/>
      <c r="C5" s="20"/>
      <c r="D5" s="20"/>
      <c r="E5" s="20"/>
      <c r="F5" s="20"/>
      <c r="G5" s="18" t="s">
        <v>23</v>
      </c>
    </row>
    <row r="6" spans="1:7" ht="12.75" customHeight="1">
      <c r="A6" s="51"/>
      <c r="B6" s="52"/>
      <c r="C6" s="53" t="s">
        <v>100</v>
      </c>
      <c r="D6" s="55" t="s">
        <v>119</v>
      </c>
      <c r="E6" s="53" t="s">
        <v>99</v>
      </c>
      <c r="F6" s="55" t="s">
        <v>120</v>
      </c>
      <c r="G6" s="50" t="s">
        <v>101</v>
      </c>
    </row>
    <row r="7" spans="1:7" ht="48" customHeight="1">
      <c r="A7" s="51"/>
      <c r="B7" s="52"/>
      <c r="C7" s="53"/>
      <c r="D7" s="55"/>
      <c r="E7" s="53"/>
      <c r="F7" s="55"/>
      <c r="G7" s="50"/>
    </row>
    <row r="8" spans="1:7">
      <c r="A8" s="3"/>
      <c r="B8" s="5" t="s">
        <v>0</v>
      </c>
      <c r="C8" s="23">
        <f>C9+C23</f>
        <v>345484.6</v>
      </c>
      <c r="D8" s="23">
        <f>D9+D23</f>
        <v>252691.19999999998</v>
      </c>
      <c r="E8" s="22">
        <f t="shared" ref="E8:E14" si="0">D8/C8%</f>
        <v>73.141089356804912</v>
      </c>
      <c r="F8" s="23">
        <f>F9+F23</f>
        <v>226175.59999999998</v>
      </c>
      <c r="G8" s="22">
        <f>D8/F8%</f>
        <v>111.7234573490686</v>
      </c>
    </row>
    <row r="9" spans="1:7">
      <c r="A9" s="3" t="s">
        <v>33</v>
      </c>
      <c r="B9" s="6" t="s">
        <v>1</v>
      </c>
      <c r="C9" s="23">
        <f>C10+C16</f>
        <v>62044.099999999991</v>
      </c>
      <c r="D9" s="23">
        <f>D10+D16</f>
        <v>48219.4</v>
      </c>
      <c r="E9" s="22">
        <f t="shared" si="0"/>
        <v>77.717945783724815</v>
      </c>
      <c r="F9" s="23">
        <f>F10+F16</f>
        <v>37889.4</v>
      </c>
      <c r="G9" s="22">
        <f t="shared" ref="G9:G29" si="1">D9/F9%</f>
        <v>127.26356184051477</v>
      </c>
    </row>
    <row r="10" spans="1:7">
      <c r="A10" s="3"/>
      <c r="B10" s="6" t="s">
        <v>2</v>
      </c>
      <c r="C10" s="23">
        <f>C11+C12+C13+C14+C15</f>
        <v>45525.299999999996</v>
      </c>
      <c r="D10" s="23">
        <f>D11+D12+D13+D14+D15</f>
        <v>36272.800000000003</v>
      </c>
      <c r="E10" s="22">
        <f t="shared" si="0"/>
        <v>79.676136126505497</v>
      </c>
      <c r="F10" s="23">
        <f>F11+F12+F13+F14+F15</f>
        <v>30093.1</v>
      </c>
      <c r="G10" s="22">
        <f t="shared" si="1"/>
        <v>120.53527220525638</v>
      </c>
    </row>
    <row r="11" spans="1:7">
      <c r="A11" s="3" t="s">
        <v>34</v>
      </c>
      <c r="B11" s="4" t="s">
        <v>3</v>
      </c>
      <c r="C11" s="24">
        <v>26287.9</v>
      </c>
      <c r="D11" s="25">
        <v>19653</v>
      </c>
      <c r="E11" s="22">
        <f t="shared" si="0"/>
        <v>74.760631317069823</v>
      </c>
      <c r="F11" s="25">
        <v>17476.2</v>
      </c>
      <c r="G11" s="22">
        <f t="shared" si="1"/>
        <v>112.45579702681361</v>
      </c>
    </row>
    <row r="12" spans="1:7">
      <c r="A12" s="3" t="s">
        <v>35</v>
      </c>
      <c r="B12" s="4" t="s">
        <v>32</v>
      </c>
      <c r="C12" s="24">
        <v>9407.7999999999993</v>
      </c>
      <c r="D12" s="25">
        <v>7812.2</v>
      </c>
      <c r="E12" s="22">
        <f t="shared" si="0"/>
        <v>83.039605433788992</v>
      </c>
      <c r="F12" s="25">
        <v>6914.3</v>
      </c>
      <c r="G12" s="22">
        <f t="shared" si="1"/>
        <v>112.98613019394588</v>
      </c>
    </row>
    <row r="13" spans="1:7">
      <c r="A13" s="3" t="s">
        <v>36</v>
      </c>
      <c r="B13" s="4" t="s">
        <v>38</v>
      </c>
      <c r="C13" s="24">
        <v>8279.6</v>
      </c>
      <c r="D13" s="25">
        <v>7538.3</v>
      </c>
      <c r="E13" s="22">
        <f t="shared" si="0"/>
        <v>91.046668921203917</v>
      </c>
      <c r="F13" s="25">
        <v>4915</v>
      </c>
      <c r="G13" s="22">
        <f t="shared" si="1"/>
        <v>153.37334689725333</v>
      </c>
    </row>
    <row r="14" spans="1:7">
      <c r="A14" s="3" t="s">
        <v>37</v>
      </c>
      <c r="B14" s="4" t="s">
        <v>39</v>
      </c>
      <c r="C14" s="24">
        <v>1550</v>
      </c>
      <c r="D14" s="25">
        <v>1269.3</v>
      </c>
      <c r="E14" s="22">
        <f t="shared" si="0"/>
        <v>81.890322580645162</v>
      </c>
      <c r="F14" s="25">
        <v>787.1</v>
      </c>
      <c r="G14" s="22">
        <f t="shared" si="1"/>
        <v>161.26286367678819</v>
      </c>
    </row>
    <row r="15" spans="1:7" ht="35.25" customHeight="1">
      <c r="A15" s="3" t="s">
        <v>97</v>
      </c>
      <c r="B15" s="21" t="s">
        <v>98</v>
      </c>
      <c r="C15" s="24"/>
      <c r="D15" s="25"/>
      <c r="E15" s="22"/>
      <c r="F15" s="25">
        <v>0.5</v>
      </c>
      <c r="G15" s="22"/>
    </row>
    <row r="16" spans="1:7">
      <c r="A16" s="3"/>
      <c r="B16" s="6" t="s">
        <v>4</v>
      </c>
      <c r="C16" s="23">
        <f>C17+C18+C19+C20+C21+C22</f>
        <v>16518.8</v>
      </c>
      <c r="D16" s="23">
        <f>D17+D18+D19+D20+D21+D22</f>
        <v>11946.6</v>
      </c>
      <c r="E16" s="22">
        <f t="shared" ref="E16:E30" si="2">D16/C16%</f>
        <v>72.321233987941014</v>
      </c>
      <c r="F16" s="23">
        <f>F17+F18+F19+F20+F21+F22</f>
        <v>7796.3</v>
      </c>
      <c r="G16" s="22">
        <f t="shared" si="1"/>
        <v>153.23422649205392</v>
      </c>
    </row>
    <row r="17" spans="1:7" ht="38.25" customHeight="1">
      <c r="A17" s="7" t="s">
        <v>40</v>
      </c>
      <c r="B17" s="4" t="s">
        <v>5</v>
      </c>
      <c r="C17" s="24">
        <v>2996.8</v>
      </c>
      <c r="D17" s="25">
        <v>1158.9000000000001</v>
      </c>
      <c r="E17" s="22">
        <f t="shared" si="2"/>
        <v>38.671249332621464</v>
      </c>
      <c r="F17" s="25">
        <v>1535.6</v>
      </c>
      <c r="G17" s="22">
        <f t="shared" si="1"/>
        <v>75.468872102109927</v>
      </c>
    </row>
    <row r="18" spans="1:7" ht="29.25" customHeight="1">
      <c r="A18" s="3" t="s">
        <v>41</v>
      </c>
      <c r="B18" s="4" t="s">
        <v>6</v>
      </c>
      <c r="C18" s="24">
        <v>816.8</v>
      </c>
      <c r="D18" s="25">
        <v>674.1</v>
      </c>
      <c r="E18" s="22">
        <f t="shared" si="2"/>
        <v>82.529382957884437</v>
      </c>
      <c r="F18" s="25">
        <v>910.3</v>
      </c>
      <c r="G18" s="22">
        <f t="shared" si="1"/>
        <v>74.05251016148523</v>
      </c>
    </row>
    <row r="19" spans="1:7" ht="27.75" customHeight="1">
      <c r="A19" s="3" t="s">
        <v>42</v>
      </c>
      <c r="B19" s="4" t="s">
        <v>7</v>
      </c>
      <c r="C19" s="24">
        <v>138.9</v>
      </c>
      <c r="D19" s="25">
        <v>138.9</v>
      </c>
      <c r="E19" s="22">
        <f t="shared" si="2"/>
        <v>100</v>
      </c>
      <c r="F19" s="25"/>
      <c r="G19" s="22"/>
    </row>
    <row r="20" spans="1:7" ht="27.75" customHeight="1">
      <c r="A20" s="3" t="s">
        <v>43</v>
      </c>
      <c r="B20" s="4" t="s">
        <v>44</v>
      </c>
      <c r="C20" s="24">
        <v>9997.2999999999993</v>
      </c>
      <c r="D20" s="25">
        <v>7871.7</v>
      </c>
      <c r="E20" s="22">
        <f t="shared" si="2"/>
        <v>78.738259330019105</v>
      </c>
      <c r="F20" s="25">
        <v>3944.1</v>
      </c>
      <c r="G20" s="22">
        <f t="shared" si="1"/>
        <v>199.58165360918838</v>
      </c>
    </row>
    <row r="21" spans="1:7" ht="16.5" customHeight="1">
      <c r="A21" s="3" t="s">
        <v>45</v>
      </c>
      <c r="B21" s="4" t="s">
        <v>8</v>
      </c>
      <c r="C21" s="24">
        <v>2569</v>
      </c>
      <c r="D21" s="25">
        <v>2103</v>
      </c>
      <c r="E21" s="22">
        <f t="shared" si="2"/>
        <v>81.860646165823269</v>
      </c>
      <c r="F21" s="25">
        <v>1407.8</v>
      </c>
      <c r="G21" s="22">
        <f t="shared" si="1"/>
        <v>149.3820144906947</v>
      </c>
    </row>
    <row r="22" spans="1:7">
      <c r="A22" s="3" t="s">
        <v>46</v>
      </c>
      <c r="B22" s="4" t="s">
        <v>9</v>
      </c>
      <c r="C22" s="24"/>
      <c r="D22" s="25"/>
      <c r="E22" s="22"/>
      <c r="F22" s="25">
        <v>-1.5</v>
      </c>
      <c r="G22" s="22"/>
    </row>
    <row r="23" spans="1:7">
      <c r="A23" s="8" t="s">
        <v>47</v>
      </c>
      <c r="B23" s="9" t="s">
        <v>10</v>
      </c>
      <c r="C23" s="10">
        <f>C24+C29+C30</f>
        <v>283440.5</v>
      </c>
      <c r="D23" s="10">
        <f>D24+D29+D30</f>
        <v>204471.8</v>
      </c>
      <c r="E23" s="22">
        <f t="shared" si="2"/>
        <v>72.13923204340945</v>
      </c>
      <c r="F23" s="10">
        <f>F24+F29+F30</f>
        <v>188286.19999999998</v>
      </c>
      <c r="G23" s="22">
        <f t="shared" si="1"/>
        <v>108.59627524481348</v>
      </c>
    </row>
    <row r="24" spans="1:7" ht="42.75" customHeight="1">
      <c r="A24" s="11" t="s">
        <v>48</v>
      </c>
      <c r="B24" s="12" t="s">
        <v>49</v>
      </c>
      <c r="C24" s="13">
        <f>C25+C26+C27+C28</f>
        <v>284131.3</v>
      </c>
      <c r="D24" s="13">
        <f>D25+D26+D27+D28</f>
        <v>205967.59999999998</v>
      </c>
      <c r="E24" s="22">
        <f t="shared" si="2"/>
        <v>72.49028882069662</v>
      </c>
      <c r="F24" s="13">
        <f>F25+F26+F27+F28</f>
        <v>187942.9</v>
      </c>
      <c r="G24" s="22">
        <f t="shared" si="1"/>
        <v>109.59051924813333</v>
      </c>
    </row>
    <row r="25" spans="1:7" ht="30" customHeight="1">
      <c r="A25" s="11" t="s">
        <v>93</v>
      </c>
      <c r="B25" s="12" t="s">
        <v>29</v>
      </c>
      <c r="C25" s="13">
        <v>68527.8</v>
      </c>
      <c r="D25" s="26">
        <v>51637</v>
      </c>
      <c r="E25" s="22">
        <f t="shared" si="2"/>
        <v>75.351900980332061</v>
      </c>
      <c r="F25" s="26">
        <v>55806</v>
      </c>
      <c r="G25" s="22">
        <f t="shared" si="1"/>
        <v>92.529477117155864</v>
      </c>
    </row>
    <row r="26" spans="1:7" ht="26.25" customHeight="1">
      <c r="A26" s="11" t="s">
        <v>95</v>
      </c>
      <c r="B26" s="14" t="s">
        <v>25</v>
      </c>
      <c r="C26" s="15">
        <v>43285</v>
      </c>
      <c r="D26" s="25">
        <v>21266.6</v>
      </c>
      <c r="E26" s="22">
        <f t="shared" si="2"/>
        <v>49.131569827884945</v>
      </c>
      <c r="F26" s="25">
        <v>12302.4</v>
      </c>
      <c r="G26" s="22"/>
    </row>
    <row r="27" spans="1:7" ht="29.25" customHeight="1">
      <c r="A27" s="11" t="s">
        <v>94</v>
      </c>
      <c r="B27" s="12" t="s">
        <v>24</v>
      </c>
      <c r="C27" s="13">
        <v>162654.5</v>
      </c>
      <c r="D27" s="26">
        <v>127632.7</v>
      </c>
      <c r="E27" s="22">
        <f t="shared" si="2"/>
        <v>78.468594474791658</v>
      </c>
      <c r="F27" s="26">
        <v>115691.4</v>
      </c>
      <c r="G27" s="22">
        <f t="shared" si="1"/>
        <v>110.32168337490945</v>
      </c>
    </row>
    <row r="28" spans="1:7" ht="17.25" customHeight="1">
      <c r="A28" s="16" t="s">
        <v>96</v>
      </c>
      <c r="B28" s="17" t="s">
        <v>50</v>
      </c>
      <c r="C28" s="15">
        <v>9664</v>
      </c>
      <c r="D28" s="26">
        <v>5431.3</v>
      </c>
      <c r="E28" s="22">
        <f t="shared" si="2"/>
        <v>56.201365894039739</v>
      </c>
      <c r="F28" s="26">
        <v>4143.1000000000004</v>
      </c>
      <c r="G28" s="22">
        <f t="shared" si="1"/>
        <v>131.09266008544327</v>
      </c>
    </row>
    <row r="29" spans="1:7" ht="26.25" customHeight="1">
      <c r="A29" s="16" t="s">
        <v>51</v>
      </c>
      <c r="B29" s="17" t="s">
        <v>52</v>
      </c>
      <c r="C29" s="15">
        <v>1000</v>
      </c>
      <c r="D29" s="26">
        <v>195</v>
      </c>
      <c r="E29" s="22">
        <f t="shared" si="2"/>
        <v>19.5</v>
      </c>
      <c r="F29" s="26">
        <v>357.4</v>
      </c>
      <c r="G29" s="22">
        <f t="shared" si="1"/>
        <v>54.560716284275323</v>
      </c>
    </row>
    <row r="30" spans="1:7" ht="63" customHeight="1">
      <c r="A30" s="16" t="s">
        <v>53</v>
      </c>
      <c r="B30" s="17" t="s">
        <v>54</v>
      </c>
      <c r="C30" s="15">
        <v>-1690.8</v>
      </c>
      <c r="D30" s="25">
        <v>-1690.8</v>
      </c>
      <c r="E30" s="22">
        <f t="shared" si="2"/>
        <v>99.999999999999986</v>
      </c>
      <c r="F30" s="25">
        <v>-14.1</v>
      </c>
      <c r="G30" s="22" t="s">
        <v>116</v>
      </c>
    </row>
    <row r="31" spans="1:7" ht="22.5" customHeight="1">
      <c r="A31" s="16"/>
      <c r="B31" s="17"/>
      <c r="C31" s="15"/>
      <c r="D31" s="25"/>
      <c r="E31" s="22"/>
      <c r="F31" s="25"/>
      <c r="G31" s="22"/>
    </row>
    <row r="32" spans="1:7" s="44" customFormat="1" ht="12.75" customHeight="1">
      <c r="A32" s="42"/>
      <c r="B32" s="43" t="s">
        <v>11</v>
      </c>
      <c r="C32" s="53" t="s">
        <v>100</v>
      </c>
      <c r="D32" s="53" t="s">
        <v>119</v>
      </c>
      <c r="E32" s="53" t="s">
        <v>99</v>
      </c>
      <c r="F32" s="53" t="s">
        <v>120</v>
      </c>
      <c r="G32" s="53" t="s">
        <v>101</v>
      </c>
    </row>
    <row r="33" spans="1:7" s="44" customFormat="1" ht="26.25" customHeight="1">
      <c r="A33" s="42"/>
      <c r="B33" s="43"/>
      <c r="C33" s="53"/>
      <c r="D33" s="53"/>
      <c r="E33" s="53"/>
      <c r="F33" s="53"/>
      <c r="G33" s="53"/>
    </row>
    <row r="34" spans="1:7">
      <c r="A34" s="29" t="s">
        <v>21</v>
      </c>
      <c r="B34" s="6" t="s">
        <v>12</v>
      </c>
      <c r="C34" s="23">
        <f>SUM(C35:C40)</f>
        <v>45918.7</v>
      </c>
      <c r="D34" s="23">
        <f>SUM(D35:D40)</f>
        <v>29062.399999999998</v>
      </c>
      <c r="E34" s="22">
        <f t="shared" ref="E34:E73" si="3">D34/C34%</f>
        <v>63.290990380825242</v>
      </c>
      <c r="F34" s="23">
        <f>SUM(F35:F40)</f>
        <v>24902</v>
      </c>
      <c r="G34" s="22">
        <f t="shared" ref="G34:G73" si="4">D34/F34%</f>
        <v>116.70709179985542</v>
      </c>
    </row>
    <row r="35" spans="1:7" ht="51">
      <c r="A35" s="3" t="s">
        <v>102</v>
      </c>
      <c r="B35" s="4" t="s">
        <v>106</v>
      </c>
      <c r="C35" s="24">
        <v>2235.1999999999998</v>
      </c>
      <c r="D35" s="24">
        <v>1590.5</v>
      </c>
      <c r="E35" s="22">
        <f t="shared" si="3"/>
        <v>71.156943450250552</v>
      </c>
      <c r="F35" s="24">
        <v>1116.3</v>
      </c>
      <c r="G35" s="22">
        <f t="shared" si="4"/>
        <v>142.47962017378842</v>
      </c>
    </row>
    <row r="36" spans="1:7" ht="78" customHeight="1">
      <c r="A36" s="3" t="s">
        <v>55</v>
      </c>
      <c r="B36" s="30" t="s">
        <v>56</v>
      </c>
      <c r="C36" s="24">
        <v>7778.9</v>
      </c>
      <c r="D36" s="24">
        <v>5259.3</v>
      </c>
      <c r="E36" s="22">
        <f t="shared" si="3"/>
        <v>67.609816297934159</v>
      </c>
      <c r="F36" s="24">
        <v>10026.799999999999</v>
      </c>
      <c r="G36" s="22">
        <f t="shared" si="4"/>
        <v>52.452427494315245</v>
      </c>
    </row>
    <row r="37" spans="1:7" ht="24" customHeight="1">
      <c r="A37" s="3" t="s">
        <v>110</v>
      </c>
      <c r="B37" s="31" t="s">
        <v>112</v>
      </c>
      <c r="C37" s="24">
        <v>19.399999999999999</v>
      </c>
      <c r="D37" s="24">
        <v>19.399999999999999</v>
      </c>
      <c r="E37" s="22">
        <f t="shared" si="3"/>
        <v>100</v>
      </c>
      <c r="F37" s="24"/>
      <c r="G37" s="22"/>
    </row>
    <row r="38" spans="1:7" ht="52.5" customHeight="1">
      <c r="A38" s="3" t="s">
        <v>57</v>
      </c>
      <c r="B38" s="30" t="s">
        <v>58</v>
      </c>
      <c r="C38" s="24">
        <v>6336.3</v>
      </c>
      <c r="D38" s="24">
        <v>4661.3999999999996</v>
      </c>
      <c r="E38" s="22">
        <f t="shared" si="3"/>
        <v>73.566592490885839</v>
      </c>
      <c r="F38" s="24">
        <v>3629.9</v>
      </c>
      <c r="G38" s="22">
        <f t="shared" si="4"/>
        <v>128.41676079230831</v>
      </c>
    </row>
    <row r="39" spans="1:7">
      <c r="A39" s="3" t="s">
        <v>86</v>
      </c>
      <c r="B39" s="32" t="s">
        <v>88</v>
      </c>
      <c r="C39" s="24">
        <v>210</v>
      </c>
      <c r="D39" s="24"/>
      <c r="E39" s="22">
        <f t="shared" si="3"/>
        <v>0</v>
      </c>
      <c r="F39" s="24"/>
      <c r="G39" s="22"/>
    </row>
    <row r="40" spans="1:7">
      <c r="A40" s="3" t="s">
        <v>59</v>
      </c>
      <c r="B40" s="33" t="s">
        <v>60</v>
      </c>
      <c r="C40" s="24">
        <v>29338.9</v>
      </c>
      <c r="D40" s="24">
        <v>17531.8</v>
      </c>
      <c r="E40" s="22">
        <f t="shared" si="3"/>
        <v>59.756159910562424</v>
      </c>
      <c r="F40" s="24">
        <v>10129</v>
      </c>
      <c r="G40" s="22">
        <f t="shared" si="4"/>
        <v>173.08520090828313</v>
      </c>
    </row>
    <row r="41" spans="1:7" ht="25.5">
      <c r="A41" s="29" t="s">
        <v>103</v>
      </c>
      <c r="B41" s="34" t="s">
        <v>107</v>
      </c>
      <c r="C41" s="24"/>
      <c r="D41" s="24"/>
      <c r="E41" s="22"/>
      <c r="F41" s="23">
        <v>90.7</v>
      </c>
      <c r="G41" s="22">
        <f t="shared" si="4"/>
        <v>0</v>
      </c>
    </row>
    <row r="42" spans="1:7" ht="57.75" customHeight="1">
      <c r="A42" s="3" t="s">
        <v>104</v>
      </c>
      <c r="B42" s="34" t="s">
        <v>108</v>
      </c>
      <c r="C42" s="24"/>
      <c r="D42" s="24"/>
      <c r="E42" s="22"/>
      <c r="F42" s="24">
        <v>90.7</v>
      </c>
      <c r="G42" s="22">
        <f t="shared" si="4"/>
        <v>0</v>
      </c>
    </row>
    <row r="43" spans="1:7">
      <c r="A43" s="29" t="s">
        <v>20</v>
      </c>
      <c r="B43" s="35" t="s">
        <v>13</v>
      </c>
      <c r="C43" s="23">
        <f>SUM(C44:C47)</f>
        <v>21393.3</v>
      </c>
      <c r="D43" s="23">
        <f>SUM(D44:D47)</f>
        <v>2639.6000000000004</v>
      </c>
      <c r="E43" s="22">
        <f t="shared" si="3"/>
        <v>12.338442409539438</v>
      </c>
      <c r="F43" s="23">
        <f>SUM(F44:F47)</f>
        <v>2361.5</v>
      </c>
      <c r="G43" s="22">
        <f t="shared" si="4"/>
        <v>111.77641329663352</v>
      </c>
    </row>
    <row r="44" spans="1:7">
      <c r="A44" s="3" t="s">
        <v>87</v>
      </c>
      <c r="B44" s="30" t="s">
        <v>89</v>
      </c>
      <c r="C44" s="24">
        <v>144.6</v>
      </c>
      <c r="D44" s="24"/>
      <c r="E44" s="22">
        <f t="shared" si="3"/>
        <v>0</v>
      </c>
      <c r="F44" s="24"/>
      <c r="G44" s="22"/>
    </row>
    <row r="45" spans="1:7">
      <c r="A45" s="3" t="s">
        <v>114</v>
      </c>
      <c r="B45" s="30" t="s">
        <v>115</v>
      </c>
      <c r="C45" s="24">
        <v>4940</v>
      </c>
      <c r="D45" s="24">
        <v>858</v>
      </c>
      <c r="E45" s="22"/>
      <c r="F45" s="24"/>
      <c r="G45" s="22"/>
    </row>
    <row r="46" spans="1:7">
      <c r="A46" s="3" t="s">
        <v>61</v>
      </c>
      <c r="B46" s="33" t="s">
        <v>62</v>
      </c>
      <c r="C46" s="24">
        <v>14932.6</v>
      </c>
      <c r="D46" s="24">
        <v>529.4</v>
      </c>
      <c r="E46" s="22">
        <f t="shared" si="3"/>
        <v>3.5452633834697238</v>
      </c>
      <c r="F46" s="24">
        <v>2318.5</v>
      </c>
      <c r="G46" s="22">
        <f>D46/F46%</f>
        <v>22.833728703903386</v>
      </c>
    </row>
    <row r="47" spans="1:7">
      <c r="A47" s="3" t="s">
        <v>63</v>
      </c>
      <c r="B47" s="36" t="s">
        <v>64</v>
      </c>
      <c r="C47" s="24">
        <v>1376.1</v>
      </c>
      <c r="D47" s="24">
        <v>1252.2</v>
      </c>
      <c r="E47" s="22">
        <f t="shared" si="3"/>
        <v>90.996293873991718</v>
      </c>
      <c r="F47" s="24">
        <v>43</v>
      </c>
      <c r="G47" s="22">
        <f t="shared" si="4"/>
        <v>2912.0930232558139</v>
      </c>
    </row>
    <row r="48" spans="1:7">
      <c r="A48" s="29" t="s">
        <v>19</v>
      </c>
      <c r="B48" s="6" t="s">
        <v>14</v>
      </c>
      <c r="C48" s="23">
        <f>SUM(C49:C50)</f>
        <v>68.8</v>
      </c>
      <c r="D48" s="23">
        <f>SUM(D49:D50)</f>
        <v>27.3</v>
      </c>
      <c r="E48" s="22">
        <f t="shared" si="3"/>
        <v>39.680232558139537</v>
      </c>
      <c r="F48" s="23">
        <f>SUM(F49)</f>
        <v>56.8</v>
      </c>
      <c r="G48" s="22">
        <f t="shared" si="4"/>
        <v>48.063380281690144</v>
      </c>
    </row>
    <row r="49" spans="1:7">
      <c r="A49" s="3" t="s">
        <v>65</v>
      </c>
      <c r="B49" s="4" t="s">
        <v>92</v>
      </c>
      <c r="C49" s="24">
        <v>43.8</v>
      </c>
      <c r="D49" s="24">
        <v>27.3</v>
      </c>
      <c r="E49" s="22">
        <f t="shared" si="3"/>
        <v>62.328767123287683</v>
      </c>
      <c r="F49" s="24">
        <v>56.8</v>
      </c>
      <c r="G49" s="22">
        <f t="shared" si="4"/>
        <v>48.063380281690144</v>
      </c>
    </row>
    <row r="50" spans="1:7">
      <c r="A50" s="3" t="s">
        <v>111</v>
      </c>
      <c r="B50" s="4" t="s">
        <v>113</v>
      </c>
      <c r="C50" s="24">
        <v>25</v>
      </c>
      <c r="D50" s="24"/>
      <c r="E50" s="22">
        <f t="shared" si="3"/>
        <v>0</v>
      </c>
      <c r="F50" s="24"/>
      <c r="G50" s="22"/>
    </row>
    <row r="51" spans="1:7">
      <c r="A51" s="29" t="s">
        <v>18</v>
      </c>
      <c r="B51" s="6" t="s">
        <v>15</v>
      </c>
      <c r="C51" s="23">
        <f>SUM(C52:C56)</f>
        <v>236995.20000000001</v>
      </c>
      <c r="D51" s="23">
        <f>SUM(D52:D56)</f>
        <v>178948.8</v>
      </c>
      <c r="E51" s="22">
        <f t="shared" si="3"/>
        <v>75.507352047636402</v>
      </c>
      <c r="F51" s="23">
        <f>SUM(F52:F56)</f>
        <v>152581.29999999999</v>
      </c>
      <c r="G51" s="22">
        <f t="shared" si="4"/>
        <v>117.28095120437433</v>
      </c>
    </row>
    <row r="52" spans="1:7">
      <c r="A52" s="3" t="s">
        <v>66</v>
      </c>
      <c r="B52" s="36" t="s">
        <v>67</v>
      </c>
      <c r="C52" s="24">
        <v>55048.7</v>
      </c>
      <c r="D52" s="24">
        <v>38006.5</v>
      </c>
      <c r="E52" s="22">
        <f t="shared" si="3"/>
        <v>69.041594079424229</v>
      </c>
      <c r="F52" s="24">
        <v>34583.199999999997</v>
      </c>
      <c r="G52" s="22">
        <f t="shared" si="4"/>
        <v>109.89873695898586</v>
      </c>
    </row>
    <row r="53" spans="1:7">
      <c r="A53" s="3" t="s">
        <v>68</v>
      </c>
      <c r="B53" s="37" t="s">
        <v>69</v>
      </c>
      <c r="C53" s="24">
        <v>154327.70000000001</v>
      </c>
      <c r="D53" s="24">
        <v>122019.3</v>
      </c>
      <c r="E53" s="22">
        <f t="shared" si="3"/>
        <v>79.065067385828982</v>
      </c>
      <c r="F53" s="24">
        <v>101749.6</v>
      </c>
      <c r="G53" s="22">
        <f t="shared" si="4"/>
        <v>119.9211593952212</v>
      </c>
    </row>
    <row r="54" spans="1:7">
      <c r="A54" s="3" t="s">
        <v>105</v>
      </c>
      <c r="B54" s="38" t="s">
        <v>109</v>
      </c>
      <c r="C54" s="24">
        <v>13270.9</v>
      </c>
      <c r="D54" s="24">
        <v>8809.2000000000007</v>
      </c>
      <c r="E54" s="22">
        <f t="shared" si="3"/>
        <v>66.379823523649492</v>
      </c>
      <c r="F54" s="24">
        <v>6696.4</v>
      </c>
      <c r="G54" s="22">
        <f t="shared" si="4"/>
        <v>131.55128128546684</v>
      </c>
    </row>
    <row r="55" spans="1:7" ht="25.5">
      <c r="A55" s="3" t="s">
        <v>70</v>
      </c>
      <c r="B55" s="30" t="s">
        <v>71</v>
      </c>
      <c r="C55" s="24">
        <v>200</v>
      </c>
      <c r="D55" s="24">
        <v>200</v>
      </c>
      <c r="E55" s="22">
        <f t="shared" si="3"/>
        <v>100</v>
      </c>
      <c r="F55" s="24">
        <v>266.60000000000002</v>
      </c>
      <c r="G55" s="22">
        <f t="shared" si="4"/>
        <v>75.018754688672161</v>
      </c>
    </row>
    <row r="56" spans="1:7" ht="25.5">
      <c r="A56" s="3" t="s">
        <v>72</v>
      </c>
      <c r="B56" s="39" t="s">
        <v>73</v>
      </c>
      <c r="C56" s="24">
        <v>14147.9</v>
      </c>
      <c r="D56" s="24">
        <v>9913.7999999999993</v>
      </c>
      <c r="E56" s="22">
        <f t="shared" si="3"/>
        <v>70.072590278415873</v>
      </c>
      <c r="F56" s="24">
        <v>9285.5</v>
      </c>
      <c r="G56" s="22">
        <f t="shared" si="4"/>
        <v>106.76646384147325</v>
      </c>
    </row>
    <row r="57" spans="1:7">
      <c r="A57" s="29" t="s">
        <v>22</v>
      </c>
      <c r="B57" s="40" t="s">
        <v>74</v>
      </c>
      <c r="C57" s="23">
        <v>39153.599999999999</v>
      </c>
      <c r="D57" s="23">
        <v>21948.2</v>
      </c>
      <c r="E57" s="22">
        <f t="shared" si="3"/>
        <v>56.056658902374238</v>
      </c>
      <c r="F57" s="23">
        <f>SUM(F58:F59)</f>
        <v>25726.300000000003</v>
      </c>
      <c r="G57" s="22">
        <f t="shared" si="4"/>
        <v>85.314250397453179</v>
      </c>
    </row>
    <row r="58" spans="1:7">
      <c r="A58" s="3" t="s">
        <v>75</v>
      </c>
      <c r="B58" s="41" t="s">
        <v>30</v>
      </c>
      <c r="C58" s="24">
        <v>39153.599999999999</v>
      </c>
      <c r="D58" s="24">
        <v>21948.2</v>
      </c>
      <c r="E58" s="22">
        <f t="shared" si="3"/>
        <v>56.056658902374238</v>
      </c>
      <c r="F58" s="24">
        <v>25560.400000000001</v>
      </c>
      <c r="G58" s="22">
        <f t="shared" si="4"/>
        <v>85.867983286646535</v>
      </c>
    </row>
    <row r="59" spans="1:7" ht="25.5">
      <c r="A59" s="3" t="s">
        <v>76</v>
      </c>
      <c r="B59" s="31" t="s">
        <v>77</v>
      </c>
      <c r="C59" s="24"/>
      <c r="D59" s="24"/>
      <c r="E59" s="22"/>
      <c r="F59" s="24">
        <v>165.9</v>
      </c>
      <c r="G59" s="22">
        <f t="shared" si="4"/>
        <v>0</v>
      </c>
    </row>
    <row r="60" spans="1:7">
      <c r="A60" s="29">
        <v>1000</v>
      </c>
      <c r="B60" s="40" t="s">
        <v>16</v>
      </c>
      <c r="C60" s="23">
        <f>SUM(C61:C63)</f>
        <v>5474.7000000000007</v>
      </c>
      <c r="D60" s="23">
        <f>SUM(D61:D63)</f>
        <v>3583.6000000000004</v>
      </c>
      <c r="E60" s="22">
        <f t="shared" si="3"/>
        <v>65.457467989113553</v>
      </c>
      <c r="F60" s="23">
        <f>SUM(F61:F63)</f>
        <v>3904.2000000000003</v>
      </c>
      <c r="G60" s="22">
        <f t="shared" si="4"/>
        <v>91.788330515854724</v>
      </c>
    </row>
    <row r="61" spans="1:7">
      <c r="A61" s="3">
        <v>1001</v>
      </c>
      <c r="B61" s="36" t="s">
        <v>78</v>
      </c>
      <c r="C61" s="24">
        <v>1603.8</v>
      </c>
      <c r="D61" s="24">
        <v>1170</v>
      </c>
      <c r="E61" s="22">
        <f t="shared" si="3"/>
        <v>72.951739618406279</v>
      </c>
      <c r="F61" s="24">
        <v>1364.9</v>
      </c>
      <c r="G61" s="22">
        <f t="shared" si="4"/>
        <v>85.72056560920214</v>
      </c>
    </row>
    <row r="62" spans="1:7">
      <c r="A62" s="3">
        <v>1003</v>
      </c>
      <c r="B62" s="4" t="s">
        <v>79</v>
      </c>
      <c r="C62" s="24">
        <v>2355.5</v>
      </c>
      <c r="D62" s="24">
        <v>1132.8</v>
      </c>
      <c r="E62" s="22">
        <f t="shared" si="3"/>
        <v>48.091700275949904</v>
      </c>
      <c r="F62" s="24">
        <v>1165.9000000000001</v>
      </c>
      <c r="G62" s="22">
        <f t="shared" si="4"/>
        <v>97.160991508705706</v>
      </c>
    </row>
    <row r="63" spans="1:7">
      <c r="A63" s="3">
        <v>1004</v>
      </c>
      <c r="B63" s="36" t="s">
        <v>80</v>
      </c>
      <c r="C63" s="24">
        <v>1515.4</v>
      </c>
      <c r="D63" s="24">
        <v>1280.8</v>
      </c>
      <c r="E63" s="22">
        <f t="shared" si="3"/>
        <v>84.518938894021375</v>
      </c>
      <c r="F63" s="24">
        <v>1373.4</v>
      </c>
      <c r="G63" s="22">
        <f t="shared" si="4"/>
        <v>93.257608853939118</v>
      </c>
    </row>
    <row r="64" spans="1:7">
      <c r="A64" s="29">
        <v>1100</v>
      </c>
      <c r="B64" s="6" t="s">
        <v>27</v>
      </c>
      <c r="C64" s="23">
        <v>163</v>
      </c>
      <c r="D64" s="23">
        <v>161</v>
      </c>
      <c r="E64" s="22">
        <f t="shared" si="3"/>
        <v>98.773006134969336</v>
      </c>
      <c r="F64" s="23">
        <v>107.2</v>
      </c>
      <c r="G64" s="22">
        <f t="shared" si="4"/>
        <v>150.18656716417911</v>
      </c>
    </row>
    <row r="65" spans="1:7">
      <c r="A65" s="3">
        <v>1102</v>
      </c>
      <c r="B65" s="33" t="s">
        <v>81</v>
      </c>
      <c r="C65" s="24">
        <v>163</v>
      </c>
      <c r="D65" s="24">
        <v>161</v>
      </c>
      <c r="E65" s="22">
        <f t="shared" si="3"/>
        <v>98.773006134969336</v>
      </c>
      <c r="F65" s="24">
        <v>107.2</v>
      </c>
      <c r="G65" s="22">
        <f t="shared" si="4"/>
        <v>150.18656716417911</v>
      </c>
    </row>
    <row r="66" spans="1:7">
      <c r="A66" s="29">
        <v>1200</v>
      </c>
      <c r="B66" s="6" t="s">
        <v>28</v>
      </c>
      <c r="C66" s="23">
        <v>421.9</v>
      </c>
      <c r="D66" s="23">
        <v>378.2</v>
      </c>
      <c r="E66" s="22">
        <f t="shared" si="3"/>
        <v>89.642095283242483</v>
      </c>
      <c r="F66" s="23">
        <v>193.2</v>
      </c>
      <c r="G66" s="22">
        <f t="shared" si="4"/>
        <v>195.75569358178055</v>
      </c>
    </row>
    <row r="67" spans="1:7">
      <c r="A67" s="3">
        <v>1202</v>
      </c>
      <c r="B67" s="36" t="s">
        <v>82</v>
      </c>
      <c r="C67" s="24">
        <v>421.9</v>
      </c>
      <c r="D67" s="24">
        <v>378.2</v>
      </c>
      <c r="E67" s="22">
        <f t="shared" si="3"/>
        <v>89.642095283242483</v>
      </c>
      <c r="F67" s="24">
        <v>193.2</v>
      </c>
      <c r="G67" s="22">
        <f t="shared" si="4"/>
        <v>195.75569358178055</v>
      </c>
    </row>
    <row r="68" spans="1:7" ht="25.5">
      <c r="A68" s="29">
        <v>1300</v>
      </c>
      <c r="B68" s="40" t="s">
        <v>31</v>
      </c>
      <c r="C68" s="23">
        <v>20</v>
      </c>
      <c r="D68" s="24"/>
      <c r="E68" s="22">
        <f t="shared" si="3"/>
        <v>0</v>
      </c>
      <c r="F68" s="23">
        <v>25.9</v>
      </c>
      <c r="G68" s="22">
        <f t="shared" si="4"/>
        <v>0</v>
      </c>
    </row>
    <row r="69" spans="1:7" ht="38.25">
      <c r="A69" s="3">
        <v>1301</v>
      </c>
      <c r="B69" s="31" t="s">
        <v>83</v>
      </c>
      <c r="C69" s="24">
        <v>20</v>
      </c>
      <c r="D69" s="24"/>
      <c r="E69" s="22">
        <f t="shared" si="3"/>
        <v>0</v>
      </c>
      <c r="F69" s="24">
        <v>25.9</v>
      </c>
      <c r="G69" s="22">
        <f t="shared" si="4"/>
        <v>0</v>
      </c>
    </row>
    <row r="70" spans="1:7" ht="20.25" customHeight="1">
      <c r="A70" s="29">
        <v>1400</v>
      </c>
      <c r="B70" s="6" t="s">
        <v>26</v>
      </c>
      <c r="C70" s="23">
        <v>1477.9</v>
      </c>
      <c r="D70" s="23">
        <v>1140.0999999999999</v>
      </c>
      <c r="E70" s="22">
        <f t="shared" si="3"/>
        <v>77.143243791866823</v>
      </c>
      <c r="F70" s="23">
        <v>10610.9</v>
      </c>
      <c r="G70" s="22">
        <f t="shared" si="4"/>
        <v>10.744611672902392</v>
      </c>
    </row>
    <row r="71" spans="1:7" ht="50.25" customHeight="1">
      <c r="A71" s="3">
        <v>1401</v>
      </c>
      <c r="B71" s="4" t="s">
        <v>84</v>
      </c>
      <c r="C71" s="24">
        <v>1477.9</v>
      </c>
      <c r="D71" s="24">
        <v>1140.0999999999999</v>
      </c>
      <c r="E71" s="22">
        <f t="shared" si="3"/>
        <v>77.143243791866823</v>
      </c>
      <c r="F71" s="24">
        <v>765.4</v>
      </c>
      <c r="G71" s="22">
        <f t="shared" si="4"/>
        <v>148.95479487849491</v>
      </c>
    </row>
    <row r="72" spans="1:7" ht="58.5" customHeight="1">
      <c r="A72" s="3">
        <v>1403</v>
      </c>
      <c r="B72" s="31" t="s">
        <v>85</v>
      </c>
      <c r="C72" s="24"/>
      <c r="D72" s="24"/>
      <c r="E72" s="22"/>
      <c r="F72" s="24">
        <v>9845.5</v>
      </c>
      <c r="G72" s="22">
        <f t="shared" si="4"/>
        <v>0</v>
      </c>
    </row>
    <row r="73" spans="1:7">
      <c r="A73" s="29"/>
      <c r="B73" s="6" t="s">
        <v>17</v>
      </c>
      <c r="C73" s="23">
        <f>C34+C41+C43+C48+C51+C57+C60+C64+C68+C70+H71+C66</f>
        <v>351087.10000000003</v>
      </c>
      <c r="D73" s="23">
        <f>D34+D41+D43+D48+D51+D57+D60+D64+D68+D70+I71+D66</f>
        <v>237889.2</v>
      </c>
      <c r="E73" s="22">
        <f t="shared" si="3"/>
        <v>67.757886860553967</v>
      </c>
      <c r="F73" s="23">
        <f>F34+F41+F43+F48+F51+F57+F60+F64+F68+F70+K71+F66</f>
        <v>220560</v>
      </c>
      <c r="G73" s="22">
        <f t="shared" si="4"/>
        <v>107.85690968443961</v>
      </c>
    </row>
    <row r="74" spans="1:7" s="44" customFormat="1" ht="25.5">
      <c r="A74" s="28"/>
      <c r="B74" s="27" t="s">
        <v>117</v>
      </c>
      <c r="C74" s="46">
        <v>-5602.5</v>
      </c>
      <c r="D74" s="47">
        <v>14802</v>
      </c>
      <c r="E74" s="28"/>
      <c r="F74" s="28"/>
      <c r="G74" s="28"/>
    </row>
    <row r="75" spans="1:7" s="45" customFormat="1">
      <c r="A75" s="48" t="s">
        <v>90</v>
      </c>
      <c r="B75" s="48"/>
      <c r="C75" s="48"/>
      <c r="D75" s="49"/>
      <c r="E75" s="49"/>
      <c r="F75" s="49"/>
      <c r="G75" s="4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</sheetData>
  <mergeCells count="15">
    <mergeCell ref="B3:E3"/>
    <mergeCell ref="D6:D7"/>
    <mergeCell ref="E6:E7"/>
    <mergeCell ref="F6:F7"/>
    <mergeCell ref="A4:G4"/>
    <mergeCell ref="A75:G75"/>
    <mergeCell ref="G6:G7"/>
    <mergeCell ref="A6:A7"/>
    <mergeCell ref="B6:B7"/>
    <mergeCell ref="C6:C7"/>
    <mergeCell ref="C32:C33"/>
    <mergeCell ref="D32:D33"/>
    <mergeCell ref="E32:E33"/>
    <mergeCell ref="F32:F33"/>
    <mergeCell ref="G32:G33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dcterms:created xsi:type="dcterms:W3CDTF">2016-07-19T05:49:12Z</dcterms:created>
  <dcterms:modified xsi:type="dcterms:W3CDTF">2018-10-23T11:09:02Z</dcterms:modified>
</cp:coreProperties>
</file>