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1295" windowHeight="81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Лист1!$A$1:$E$92</definedName>
  </definedNames>
  <calcPr calcId="124519" iterate="1"/>
</workbook>
</file>

<file path=xl/calcChain.xml><?xml version="1.0" encoding="utf-8"?>
<calcChain xmlns="http://schemas.openxmlformats.org/spreadsheetml/2006/main">
  <c r="C32" i="1"/>
  <c r="E80"/>
  <c r="D80"/>
  <c r="C80"/>
  <c r="C88"/>
  <c r="E40" l="1"/>
  <c r="D40"/>
  <c r="C40"/>
  <c r="E45" l="1"/>
  <c r="D45"/>
  <c r="C45"/>
  <c r="E32" l="1"/>
  <c r="D32"/>
  <c r="E14"/>
  <c r="D14"/>
  <c r="C14"/>
  <c r="E64"/>
  <c r="E58" s="1"/>
  <c r="E39" s="1"/>
  <c r="E38" s="1"/>
  <c r="D64"/>
  <c r="D58" s="1"/>
  <c r="D39" s="1"/>
  <c r="D38" s="1"/>
  <c r="C64"/>
  <c r="C58" l="1"/>
  <c r="C39" s="1"/>
  <c r="C38" s="1"/>
  <c r="E29"/>
  <c r="D29"/>
  <c r="E23"/>
  <c r="E22" s="1"/>
  <c r="D23"/>
  <c r="D22" s="1"/>
  <c r="C23"/>
  <c r="C22" s="1"/>
  <c r="C29"/>
  <c r="E19"/>
  <c r="D19"/>
  <c r="C19"/>
  <c r="E12"/>
  <c r="D12"/>
  <c r="C12"/>
  <c r="E10"/>
  <c r="D10"/>
  <c r="C10"/>
  <c r="D9" l="1"/>
  <c r="E9"/>
  <c r="D21"/>
  <c r="C21"/>
  <c r="E21"/>
  <c r="C9"/>
  <c r="D8" l="1"/>
  <c r="D90" s="1"/>
  <c r="E8"/>
  <c r="E90" s="1"/>
  <c r="C8"/>
  <c r="C90" s="1"/>
</calcChain>
</file>

<file path=xl/sharedStrings.xml><?xml version="1.0" encoding="utf-8"?>
<sst xmlns="http://schemas.openxmlformats.org/spreadsheetml/2006/main" count="173" uniqueCount="172">
  <si>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</si>
  <si>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</si>
  <si>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</si>
  <si>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</si>
  <si>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</si>
  <si>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</si>
  <si>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</si>
  <si>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</si>
  <si>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</si>
  <si>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</si>
  <si>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</si>
  <si>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</si>
  <si>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</si>
  <si>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2 00 00000 00 0000 000</t>
  </si>
  <si>
    <t>БЕЗВОЗМЕЗДНЫЕ ПОСТУПЛЕНИЯ</t>
  </si>
  <si>
    <t>2 02 00000 00 0000 000</t>
  </si>
  <si>
    <t>Субсидии бюджетам субъектов РФ и муниципальных образований</t>
  </si>
  <si>
    <t>1 12 00000 00 0000 000</t>
  </si>
  <si>
    <t>1 11 05035 05 0000 120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</si>
  <si>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</si>
  <si>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</si>
  <si>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</si>
  <si>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</si>
  <si>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</si>
  <si>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</si>
  <si>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</si>
  <si>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</si>
  <si>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Налог на доходы физических лиц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</si>
  <si>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</si>
  <si>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</si>
  <si>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</si>
  <si>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</si>
  <si>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</si>
  <si>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</si>
  <si>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</si>
  <si>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</si>
  <si>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1 14 02053 05 0000 410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</si>
  <si>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</si>
  <si>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</si>
  <si>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</si>
  <si>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</si>
  <si>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</si>
  <si>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</si>
  <si>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</si>
  <si>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</si>
  <si>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</si>
  <si>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</si>
  <si>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</si>
  <si>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 xml:space="preserve">Иные межбюджетные трансферты 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</si>
  <si>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</si>
  <si>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</si>
  <si>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Налог, взимаемый в связи с применением патентной сисиемы налогообложения</t>
  </si>
  <si>
    <t xml:space="preserve">Доходы от продажи земельных участков, находящихся в собственности муниципальных районов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</si>
  <si>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</si>
  <si>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1 11 05013 05 0000 120</t>
  </si>
  <si>
    <t>(тыс. рублей)</t>
  </si>
  <si>
    <t>Код бюджетной классификации</t>
  </si>
  <si>
    <t>1 05 02000 02 0000 110</t>
  </si>
  <si>
    <t>1 05 03000 01 0000 110</t>
  </si>
  <si>
    <t>111 00000 00 00000 000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</si>
  <si>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</si>
  <si>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</si>
  <si>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</si>
  <si>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</si>
  <si>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</si>
  <si>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Субвенции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</si>
  <si>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Приложение №1</t>
  </si>
  <si>
    <t>2 02 15000 00 0000 150</t>
  </si>
  <si>
    <t>2 02 20000 00 0000 150</t>
  </si>
  <si>
    <t>2 02 30000 00 0000 150</t>
  </si>
  <si>
    <t>2 02 30024 05 0001 150</t>
  </si>
  <si>
    <t>2 02 30024 05 0003 150</t>
  </si>
  <si>
    <t>2 02 30024 05 0007 150</t>
  </si>
  <si>
    <t>2 02 30024 05 0008 150</t>
  </si>
  <si>
    <t>2 02 30024 05 0009 150</t>
  </si>
  <si>
    <t>2 02 30024 05 0016 150</t>
  </si>
  <si>
    <t>2 02 30024 05 0010 150</t>
  </si>
  <si>
    <t>2 02 30024 05 0011 150</t>
  </si>
  <si>
    <t>2 02 30024 05 0014 150</t>
  </si>
  <si>
    <t>2 02 30024 05 0012 150</t>
  </si>
  <si>
    <t>2 02 30024 05 0015 150</t>
  </si>
  <si>
    <t>2 02 30024 05 0027 150</t>
  </si>
  <si>
    <t>2 02 30024 05 0028 150</t>
  </si>
  <si>
    <t xml:space="preserve">2 02 30024 05 0029 150 </t>
  </si>
  <si>
    <t>2 02 40000 00 0000 150</t>
  </si>
  <si>
    <t>2 02 40014 05 0000 150</t>
  </si>
  <si>
    <t>2 02 29999 05 0078 150</t>
  </si>
  <si>
    <t>Cубвенции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</si>
  <si>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</si>
  <si>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муниципальных районов области на исполнение государственных полномочий по расчету и предоставлению дотаций поселениям</t>
  </si>
  <si>
    <t>Cубвенции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</si>
  <si>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</si>
  <si>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</si>
  <si>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Cубвенции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</si>
  <si>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Субвенции  бюджетам муниципальных районов области на осуществление органами местного самоуправления государственных полномочий предоставлению гражданам субсидий на оплату жилого помещения и коммунальных услуг, всего: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</si>
  <si>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</si>
  <si>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</si>
  <si>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</si>
  <si>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Cубвенции бюджетам муниципальных районов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</si>
  <si>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</si>
  <si>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2022 год</t>
  </si>
  <si>
    <t>Дотация бюджетам муниципальных районов на поддержку мер по обеспечению сбалансированности бюджетов</t>
  </si>
  <si>
    <t>2 02 15002 05 0000 150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</si>
  <si>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</si>
  <si>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субъектов РФ и муниципальных образований</t>
  </si>
  <si>
    <t xml:space="preserve">к решению муниципального Собрания </t>
  </si>
  <si>
    <t xml:space="preserve">Федоровского муниципального района </t>
  </si>
  <si>
    <t>2 02 15001 05 0000 150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</si>
  <si>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животных без владельцев</t>
  </si>
  <si>
    <t xml:space="preserve">2 02 30024 05 0043 150 </t>
  </si>
  <si>
    <t>2023 год</t>
  </si>
  <si>
    <t xml:space="preserve"> Поступление доходов районного бюджета  на 2021 год и на плановый период 2022 и 2023 годов</t>
  </si>
  <si>
    <t xml:space="preserve">Cубсидии бюджетам муниципальных районов области на обеспечение сохранения достигнутых показателей повышения оплаты труда отдельных категорий работников бюджетной сферы
</t>
  </si>
  <si>
    <t xml:space="preserve">Cубсидии бюджетам муниципальных районов области на выравнивание возможностей местных бюджетов по обеспечению образовательной деятельности муниципальных общеобразовательных учреждений
</t>
  </si>
  <si>
    <t>1 06 04012 02 0000 110</t>
  </si>
  <si>
    <t xml:space="preserve">Транспортный налог </t>
  </si>
  <si>
    <r>
      <t>Cубвенции бюджетам муниципальных районов области на частично</t>
    </r>
    <r>
      <rPr>
        <strike/>
        <sz val="11"/>
        <rFont val="Times New Roman"/>
        <family val="1"/>
        <charset val="204"/>
      </rPr>
      <t>е</t>
    </r>
    <r>
      <rPr>
        <sz val="11"/>
        <rFont val="Times New Roman"/>
        <family val="1"/>
        <charset val="204"/>
      </rPr>
      <t xml:space="preserve">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  </r>
  </si>
  <si>
    <t>202 29999 05 0107 150</t>
  </si>
  <si>
    <t>2 02 35303 05 0000 150</t>
  </si>
  <si>
    <t>Субвенции бюджетам муниципальных районов на ежемесячное денежное вознаграждение за классное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</si>
  <si>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2 02 25519 05 0000 150</t>
  </si>
  <si>
    <t>2 02 25576 05 0000 150</t>
  </si>
  <si>
    <t>Субсидии бюджетам муниципальных районов области на реализацию мероприятий по благоустройству сельских территорий</t>
  </si>
  <si>
    <t>202 29999 05 0087 150</t>
  </si>
  <si>
    <t>Субсидии бюджетам муниципальных районов области на обеспечение условий для создания центров образования цифрового и гуманитарного профилей</t>
  </si>
  <si>
    <t xml:space="preserve">2 02 25304 05 0000 150 </t>
  </si>
  <si>
    <t>Субсидии бюджетам муниципальных районов области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</si>
  <si>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2 02 25097 05 0000 150 </t>
  </si>
  <si>
    <t>Субсидии бюджетам муниципальных районов области на создание в общеобразовательных организациях расположенных в сельской местности и малых городах, условий для занятий физической культурой и спортом</t>
  </si>
  <si>
    <t xml:space="preserve">2 02 25210 05 0000 150 </t>
  </si>
  <si>
    <t xml:space="preserve">2 02 25169 05 0000 150 </t>
  </si>
  <si>
    <t>2 02 49999 05 0015 150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</si>
  <si>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</si>
  <si>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Субсидия бюджетам муниципальных районов на поддержку отрасли культуры</t>
  </si>
  <si>
    <t>202 29999 05 0108 150</t>
  </si>
  <si>
    <t>202 29999 05 0111 150</t>
  </si>
  <si>
    <t>Субсидии бюджетам муниципальных районов области  на  обеспечение условий для функционирования центров образования естественно - научной и технологической направленностей в общеобразовательных организациях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</si>
  <si>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</si>
  <si>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2 02 25497 05 0000 150</t>
  </si>
  <si>
    <t>Субсидии бюджетам муниципальных районов области на реализацию мероприятий по обеспечению жильем молодых семей</t>
  </si>
  <si>
    <t>1 05 04020 02 0000 110</t>
  </si>
  <si>
    <t>2 02 35469 05 0000 150</t>
  </si>
  <si>
    <t xml:space="preserve">Субвенции бюджетам муниципальных районов на проведение Всероссийской переписи населения </t>
  </si>
  <si>
    <t>Субсидии бюджетам муниципальных районов области  на  обеспечение условий для внедрения цифровой образовательной среды в общеобразовательных организациях</t>
  </si>
  <si>
    <t>Субсидии бюджетам муниципальных районов на обеспечение общеобразовательных организаций материально - технической базой для внедрения цифровой образовательной среды</t>
  </si>
  <si>
    <t>Дотация бюджетам муниципальных районов на компенсацию дополнительных расходов на повышение оплаты труда некоторых категорий работников муниципальных учреждений в связи с увеличением минимального размера оплаты труда с 1 января 2021 года</t>
  </si>
  <si>
    <t xml:space="preserve">2 02 30024 05 0037 150 </t>
  </si>
  <si>
    <t>Cубвенции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</si>
  <si>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2 02 49999 05 0044 150</t>
  </si>
  <si>
    <t>Межбюджетные трансферты, передаваемые бюджетам муниципальных районов области на благоустройство территорий общеобразовательных учреждений</t>
  </si>
  <si>
    <t>Дотация бюджетам муниципальных районов на поддержку мер на обеспечение финансовой устойчивости местных бюджетов в условиях нестабильной ситуации, связанной  с пандамией новой короновирусной инфекции</t>
  </si>
  <si>
    <t>2 02 19999 05 0000 150</t>
  </si>
  <si>
    <t>2 02 49999 05 0006 150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</si>
  <si>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</si>
  <si>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>2 02 49999 05 0047 150</t>
  </si>
  <si>
    <t xml:space="preserve">Межбюджетные трансферты, передаваемые бюджетам муниципальных районов области на достижение  надлежащего уровня оплаты труда в органах местного самоуправления   </t>
  </si>
  <si>
    <r>
      <t xml:space="preserve">Межбюджетные трансферты, передаваемые бюджетам муниципальных районов области на оснащение и укрепление материально-технической базы образовательных организаций (за счет бюджета г. Москвы) </t>
    </r>
    <r>
      <rPr>
        <sz val="11"/>
        <color rgb="FF000000"/>
        <rFont val="Times New Roman"/>
        <family val="1"/>
        <charset val="204"/>
      </rPr>
      <t xml:space="preserve">  </t>
    </r>
  </si>
  <si>
    <t>2 02 49999 05 0054 150</t>
  </si>
  <si>
    <t>2 07 05030 05 0000 150</t>
  </si>
  <si>
    <t>Прочие безвозмездные поступления в бюджет муниципального района</t>
  </si>
  <si>
    <t>2 07 00000 00 0000 150</t>
  </si>
  <si>
    <t xml:space="preserve">Прочие безвозмездные поступления </t>
  </si>
  <si>
    <t>2 02 35120 05 0000 150</t>
  </si>
  <si>
    <t>Субвенции бюджетам муниципальных районов на составление(изменение, дополнение) списков кандидатов в присяжные заседатели федеральных судов общей юрисдикции в Российской Федерации</t>
  </si>
  <si>
    <t>2 02 49999 05 0060 150</t>
  </si>
  <si>
    <t>Межбюджетные трансферты, передаваемые бюджетам муниципальных районов области на осуществление мероприятий с целью оформления прав собственности на хозяйственные объекты газораспределения</t>
  </si>
  <si>
    <t>2021 год</t>
  </si>
  <si>
    <t>1 14 06013 05 0000 430</t>
  </si>
  <si>
    <t>1 14 06025 13 0000 430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</si>
  <si>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</si>
  <si>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</t>
  </si>
  <si>
    <t>от 30 .11.2021 № 29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</si>
</sst>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trike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4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2" borderId="0" xfId="0" applyFont="1" applyFill="1"/>
    <xf numFmtId="0" fontId="0" fillId="2" borderId="0" xfId="0" applyFill="1"/>
    <xf numFmtId="1" fontId="2" fillId="0" borderId="0" xfId="0" applyNumberFormat="1" applyFont="1"/>
    <xf numFmtId="1" fontId="0" fillId="0" borderId="0" xfId="0" applyNumberFormat="1" applyAlignment="1"/>
    <xf numFmtId="1" fontId="4" fillId="0" borderId="1" xfId="0" applyNumberFormat="1" applyFont="1" applyFill="1" applyBorder="1" applyAlignment="1"/>
    <xf numFmtId="1" fontId="3" fillId="0" borderId="1" xfId="0" applyNumberFormat="1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wrapText="1" shrinkToFit="1"/>
    </xf>
    <xf numFmtId="1" fontId="3" fillId="0" borderId="1" xfId="0" applyNumberFormat="1" applyFont="1" applyFill="1" applyBorder="1" applyAlignment="1">
      <alignment wrapText="1" shrinkToFit="1"/>
    </xf>
    <xf numFmtId="1" fontId="4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Alignment="1">
      <alignment wrapText="1"/>
    </xf>
    <xf numFmtId="1" fontId="4" fillId="0" borderId="1" xfId="0" applyNumberFormat="1" applyFont="1" applyFill="1" applyBorder="1" applyAlignment="1">
      <alignment horizontal="left" wrapText="1" shrinkToFit="1"/>
    </xf>
    <xf numFmtId="1" fontId="3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5" fillId="0" borderId="0" xfId="0" applyFont="1"/>
    <xf numFmtId="1" fontId="5" fillId="0" borderId="0" xfId="0" applyNumberFormat="1" applyFont="1" applyBorder="1"/>
    <xf numFmtId="0" fontId="4" fillId="0" borderId="0" xfId="0" applyFont="1" applyAlignment="1">
      <alignment horizontal="right"/>
    </xf>
    <xf numFmtId="0" fontId="7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1" fontId="0" fillId="0" borderId="4" xfId="0" applyNumberFormat="1" applyBorder="1" applyAlignment="1"/>
    <xf numFmtId="0" fontId="0" fillId="0" borderId="5" xfId="0" applyBorder="1"/>
    <xf numFmtId="0" fontId="4" fillId="0" borderId="1" xfId="0" applyFont="1" applyBorder="1" applyAlignment="1">
      <alignment wrapText="1"/>
    </xf>
    <xf numFmtId="1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horizontal="justify" wrapText="1"/>
    </xf>
    <xf numFmtId="1" fontId="4" fillId="0" borderId="1" xfId="0" applyNumberFormat="1" applyFont="1" applyFill="1" applyBorder="1" applyAlignment="1"/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 shrinkToFit="1"/>
    </xf>
    <xf numFmtId="0" fontId="4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/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3" borderId="1" xfId="0" applyFont="1" applyFill="1" applyBorder="1" applyAlignment="1">
      <alignment wrapText="1"/>
    </xf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justify"/>
    </xf>
    <xf numFmtId="0" fontId="8" fillId="0" borderId="1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1" fontId="4" fillId="0" borderId="1" xfId="0" applyNumberFormat="1" applyFont="1" applyFill="1" applyBorder="1" applyAlignment="1"/>
    <xf numFmtId="0" fontId="7" fillId="0" borderId="1" xfId="0" applyFont="1" applyBorder="1" applyAlignment="1">
      <alignment horizontal="justify" wrapText="1"/>
    </xf>
    <xf numFmtId="0" fontId="4" fillId="0" borderId="1" xfId="0" applyFont="1" applyFill="1" applyBorder="1" applyAlignment="1">
      <alignment vertical="top" wrapText="1"/>
    </xf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justify"/>
    </xf>
    <xf numFmtId="1" fontId="3" fillId="0" borderId="1" xfId="0" applyNumberFormat="1" applyFont="1" applyFill="1" applyBorder="1" applyAlignment="1">
      <alignment horizontal="left" wrapText="1" shrinkToFit="1"/>
    </xf>
    <xf numFmtId="0" fontId="4" fillId="0" borderId="1" xfId="0" applyFont="1" applyBorder="1" applyAlignment="1">
      <alignment horizontal="justify"/>
    </xf>
    <xf numFmtId="164" fontId="3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 shrinkToFit="1"/>
    </xf>
    <xf numFmtId="164" fontId="4" fillId="0" borderId="3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164" fontId="3" fillId="0" borderId="7" xfId="0" applyNumberFormat="1" applyFont="1" applyFill="1" applyBorder="1" applyAlignment="1">
      <alignment horizontal="center" wrapText="1" shrinkToFit="1"/>
    </xf>
    <xf numFmtId="0" fontId="4" fillId="0" borderId="1" xfId="0" applyFont="1" applyFill="1" applyBorder="1" applyAlignment="1">
      <alignment vertical="top" wrapText="1" shrinkToFit="1"/>
    </xf>
    <xf numFmtId="1" fontId="4" fillId="0" borderId="1" xfId="0" applyNumberFormat="1" applyFont="1" applyFill="1" applyBorder="1" applyAlignment="1"/>
    <xf numFmtId="1" fontId="4" fillId="0" borderId="1" xfId="0" applyNumberFormat="1" applyFont="1" applyFill="1" applyBorder="1" applyAlignment="1"/>
    <xf numFmtId="4" fontId="4" fillId="3" borderId="1" xfId="0" applyNumberFormat="1" applyFont="1" applyFill="1" applyBorder="1" applyAlignment="1">
      <alignment vertical="center" wrapText="1"/>
    </xf>
    <xf numFmtId="1" fontId="3" fillId="0" borderId="0" xfId="0" applyNumberFormat="1" applyFont="1" applyBorder="1" applyAlignment="1"/>
    <xf numFmtId="0" fontId="2" fillId="0" borderId="0" xfId="0" applyFont="1" applyAlignment="1"/>
    <xf numFmtId="0" fontId="0" fillId="0" borderId="0" xfId="0" applyAlignment="1"/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>
      <alignment vertical="top" wrapText="1"/>
    </xf>
    <xf numFmtId="1" fontId="3" fillId="0" borderId="0" xfId="0" applyNumberFormat="1" applyFont="1" applyBorder="1" applyAlignment="1"/>
    <xf numFmtId="0" fontId="4" fillId="0" borderId="0" xfId="0" applyFont="1" applyBorder="1" applyAlignment="1"/>
    <xf numFmtId="0" fontId="5" fillId="0" borderId="0" xfId="0" applyFont="1" applyAlignment="1"/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107"/>
  <sheetViews>
    <sheetView tabSelected="1" zoomScaleSheetLayoutView="100" workbookViewId="0">
      <selection activeCell="B12" sqref="B12"/>
    </sheetView>
  </sheetViews>
  <sheetFormatPr defaultRowHeight="12.75"/>
  <cols>
    <col min="1" max="1" width="23.85546875" style="1" customWidth="1"/>
    <col min="2" max="2" width="82.28515625" customWidth="1"/>
    <col min="3" max="3" width="13" customWidth="1"/>
    <col min="4" max="4" width="12.85546875" customWidth="1"/>
    <col min="5" max="5" width="12" customWidth="1"/>
    <col min="12" max="12" width="8.85546875" customWidth="1"/>
    <col min="13" max="14" width="9.140625" hidden="1" customWidth="1"/>
    <col min="15" max="15" width="25.28515625" customWidth="1"/>
    <col min="16" max="16" width="23.140625" customWidth="1"/>
  </cols>
  <sheetData>
    <row r="1" spans="1:145" ht="47.25" customHeight="1">
      <c r="A1" s="5"/>
      <c r="B1" s="23"/>
      <c r="C1" s="25" t="s">
        <v>66</v>
      </c>
      <c r="D1" s="25"/>
      <c r="E1" s="25"/>
    </row>
    <row r="2" spans="1:145" ht="15" customHeight="1">
      <c r="A2" s="5"/>
      <c r="B2" s="19"/>
      <c r="C2" s="87" t="s">
        <v>105</v>
      </c>
      <c r="D2" s="87"/>
      <c r="E2" s="88"/>
    </row>
    <row r="3" spans="1:145" ht="15" customHeight="1">
      <c r="A3" s="5"/>
      <c r="B3" s="22"/>
      <c r="C3" s="87" t="s">
        <v>106</v>
      </c>
      <c r="D3" s="87"/>
      <c r="E3" s="88"/>
    </row>
    <row r="4" spans="1:145" ht="15" customHeight="1">
      <c r="A4" s="5"/>
      <c r="B4" s="24"/>
      <c r="C4" s="87" t="s">
        <v>171</v>
      </c>
      <c r="D4" s="87"/>
      <c r="E4" s="25"/>
    </row>
    <row r="5" spans="1:145" ht="15.75" customHeight="1">
      <c r="A5" s="91" t="s">
        <v>111</v>
      </c>
      <c r="B5" s="92"/>
      <c r="C5" s="93"/>
      <c r="D5" s="93"/>
      <c r="E5" s="93"/>
    </row>
    <row r="6" spans="1:145" ht="27.75" customHeight="1">
      <c r="A6" s="27"/>
      <c r="B6" s="86" t="s">
        <v>170</v>
      </c>
      <c r="C6" s="26"/>
      <c r="D6" s="26"/>
      <c r="E6" s="28" t="s">
        <v>55</v>
      </c>
    </row>
    <row r="7" spans="1:145" ht="30.75" customHeight="1">
      <c r="A7" s="29" t="s">
        <v>56</v>
      </c>
      <c r="B7" s="30" t="s">
        <v>0</v>
      </c>
      <c r="C7" s="31" t="s">
        <v>166</v>
      </c>
      <c r="D7" s="31" t="s">
        <v>100</v>
      </c>
      <c r="E7" s="31" t="s">
        <v>110</v>
      </c>
      <c r="F7" s="18"/>
    </row>
    <row r="8" spans="1:145" s="4" customFormat="1" ht="14.25">
      <c r="A8" s="8" t="s">
        <v>5</v>
      </c>
      <c r="B8" s="32" t="s">
        <v>11</v>
      </c>
      <c r="C8" s="71">
        <f>SUM(C9,C21)</f>
        <v>80989.7</v>
      </c>
      <c r="D8" s="71">
        <f>SUM(D9,D21)</f>
        <v>71627.500000000015</v>
      </c>
      <c r="E8" s="71">
        <f>SUM(E9,E21)</f>
        <v>74456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</row>
    <row r="9" spans="1:145" s="4" customFormat="1" ht="15">
      <c r="A9" s="7"/>
      <c r="B9" s="32" t="s">
        <v>23</v>
      </c>
      <c r="C9" s="71">
        <f>SUM(C10,C14,C19,C13)</f>
        <v>69832.7</v>
      </c>
      <c r="D9" s="71">
        <f>SUM(D10,D14,D19,D13)</f>
        <v>67587.900000000009</v>
      </c>
      <c r="E9" s="71">
        <f>SUM(E10,E14,E19,E13)</f>
        <v>70238.8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</row>
    <row r="10" spans="1:145" s="3" customFormat="1" ht="14.25">
      <c r="A10" s="21" t="s">
        <v>6</v>
      </c>
      <c r="B10" s="32" t="s">
        <v>4</v>
      </c>
      <c r="C10" s="71">
        <f>SUM(C11)</f>
        <v>29829.8</v>
      </c>
      <c r="D10" s="71">
        <f>SUM(D11)</f>
        <v>33306.6</v>
      </c>
      <c r="E10" s="71">
        <f>SUM(E11)</f>
        <v>35105.1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</row>
    <row r="11" spans="1:145" ht="15">
      <c r="A11" s="13" t="s">
        <v>34</v>
      </c>
      <c r="B11" s="9" t="s">
        <v>27</v>
      </c>
      <c r="C11" s="72">
        <v>29829.8</v>
      </c>
      <c r="D11" s="72">
        <v>33306.6</v>
      </c>
      <c r="E11" s="72">
        <v>35105.1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</row>
    <row r="12" spans="1:145" ht="27.75" customHeight="1">
      <c r="A12" s="12" t="s">
        <v>43</v>
      </c>
      <c r="B12" s="36" t="s">
        <v>44</v>
      </c>
      <c r="C12" s="71">
        <f>C13</f>
        <v>11248.3</v>
      </c>
      <c r="D12" s="71">
        <f>D13</f>
        <v>12045.6</v>
      </c>
      <c r="E12" s="71">
        <f>E13</f>
        <v>12381.8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</row>
    <row r="13" spans="1:145" ht="33.75" customHeight="1">
      <c r="A13" s="12" t="s">
        <v>42</v>
      </c>
      <c r="B13" s="10" t="s">
        <v>45</v>
      </c>
      <c r="C13" s="72">
        <v>11248.3</v>
      </c>
      <c r="D13" s="72">
        <v>12045.6</v>
      </c>
      <c r="E13" s="72">
        <v>12381.8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</row>
    <row r="14" spans="1:145" s="3" customFormat="1" ht="14.25">
      <c r="A14" s="8" t="s">
        <v>7</v>
      </c>
      <c r="B14" s="32" t="s">
        <v>1</v>
      </c>
      <c r="C14" s="71">
        <f>SUM(C15:C16,C18,C17)</f>
        <v>27061.7</v>
      </c>
      <c r="D14" s="71">
        <f>SUM(D15:D16,D18,D17)</f>
        <v>20435.7</v>
      </c>
      <c r="E14" s="71">
        <f>SUM(E15:E16,E18,E17)</f>
        <v>20951.900000000001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</row>
    <row r="15" spans="1:145" ht="14.25" customHeight="1">
      <c r="A15" s="7" t="s">
        <v>57</v>
      </c>
      <c r="B15" s="10" t="s">
        <v>19</v>
      </c>
      <c r="C15" s="72">
        <v>945.1</v>
      </c>
      <c r="D15" s="72">
        <v>0</v>
      </c>
      <c r="E15" s="72"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</row>
    <row r="16" spans="1:145" ht="15">
      <c r="A16" s="7" t="s">
        <v>58</v>
      </c>
      <c r="B16" s="9" t="s">
        <v>2</v>
      </c>
      <c r="C16" s="72">
        <v>9697.5</v>
      </c>
      <c r="D16" s="72">
        <v>4506.3</v>
      </c>
      <c r="E16" s="72">
        <v>4731.6000000000004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</row>
    <row r="17" spans="1:145" ht="15">
      <c r="A17" s="44" t="s">
        <v>114</v>
      </c>
      <c r="B17" s="9" t="s">
        <v>115</v>
      </c>
      <c r="C17" s="72">
        <v>15439.4</v>
      </c>
      <c r="D17" s="72">
        <v>15739.4</v>
      </c>
      <c r="E17" s="72">
        <v>16019.8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</row>
    <row r="18" spans="1:145" ht="15">
      <c r="A18" s="63" t="s">
        <v>140</v>
      </c>
      <c r="B18" s="9" t="s">
        <v>51</v>
      </c>
      <c r="C18" s="72">
        <v>979.7</v>
      </c>
      <c r="D18" s="72">
        <v>190</v>
      </c>
      <c r="E18" s="72">
        <v>200.5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</row>
    <row r="19" spans="1:145" s="2" customFormat="1" ht="17.25" customHeight="1">
      <c r="A19" s="8" t="s">
        <v>8</v>
      </c>
      <c r="B19" s="32" t="s">
        <v>12</v>
      </c>
      <c r="C19" s="71">
        <f>C20</f>
        <v>1692.9</v>
      </c>
      <c r="D19" s="71">
        <f>D20</f>
        <v>1800</v>
      </c>
      <c r="E19" s="71">
        <f>E20</f>
        <v>1800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</row>
    <row r="20" spans="1:145" s="2" customFormat="1" ht="32.25" customHeight="1">
      <c r="A20" s="8" t="s">
        <v>60</v>
      </c>
      <c r="B20" s="10" t="s">
        <v>61</v>
      </c>
      <c r="C20" s="72">
        <v>1692.9</v>
      </c>
      <c r="D20" s="72">
        <v>1800</v>
      </c>
      <c r="E20" s="72">
        <v>1800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</row>
    <row r="21" spans="1:145" s="2" customFormat="1" ht="14.25">
      <c r="A21" s="8"/>
      <c r="B21" s="32" t="s">
        <v>24</v>
      </c>
      <c r="C21" s="71">
        <f>SUM(C22,C29,C31,C32,C37)</f>
        <v>11157.000000000002</v>
      </c>
      <c r="D21" s="71">
        <f>SUM(D22,D29,D31,D32,D37)</f>
        <v>4039.6</v>
      </c>
      <c r="E21" s="71">
        <f>SUM(E22,E29,E31,E32,E37)</f>
        <v>4217.2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</row>
    <row r="22" spans="1:145" s="2" customFormat="1" ht="28.5">
      <c r="A22" s="8" t="s">
        <v>59</v>
      </c>
      <c r="B22" s="33" t="s">
        <v>35</v>
      </c>
      <c r="C22" s="71">
        <f>SUM(,C23,C28)</f>
        <v>2208.3000000000002</v>
      </c>
      <c r="D22" s="71">
        <f>SUM(,D23,D28)</f>
        <v>2089</v>
      </c>
      <c r="E22" s="71">
        <f>SUM(,E23,E28)</f>
        <v>2089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</row>
    <row r="23" spans="1:145" s="4" customFormat="1" ht="63" customHeight="1">
      <c r="A23" s="7" t="s">
        <v>10</v>
      </c>
      <c r="B23" s="10" t="s">
        <v>21</v>
      </c>
      <c r="C23" s="72">
        <f>SUM(C24,C26,C27,C25,)</f>
        <v>2082.3000000000002</v>
      </c>
      <c r="D23" s="72">
        <f>SUM(D24,D26,D27,D25,)</f>
        <v>2085</v>
      </c>
      <c r="E23" s="72">
        <f>SUM(E24,E26,E27,E25,)</f>
        <v>2085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</row>
    <row r="24" spans="1:145" ht="78.75" customHeight="1">
      <c r="A24" s="7" t="s">
        <v>54</v>
      </c>
      <c r="B24" s="43" t="s">
        <v>62</v>
      </c>
      <c r="C24" s="72">
        <v>284.39999999999998</v>
      </c>
      <c r="D24" s="72">
        <v>730</v>
      </c>
      <c r="E24" s="72">
        <v>730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</row>
    <row r="25" spans="1:145" ht="72" customHeight="1">
      <c r="A25" s="7" t="s">
        <v>47</v>
      </c>
      <c r="B25" s="37" t="s">
        <v>46</v>
      </c>
      <c r="C25" s="72">
        <v>1187.9000000000001</v>
      </c>
      <c r="D25" s="72">
        <v>735</v>
      </c>
      <c r="E25" s="72">
        <v>735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</row>
    <row r="26" spans="1:145" ht="47.25" customHeight="1">
      <c r="A26" s="7" t="s">
        <v>18</v>
      </c>
      <c r="B26" s="38" t="s">
        <v>28</v>
      </c>
      <c r="C26" s="72">
        <v>160</v>
      </c>
      <c r="D26" s="72">
        <v>170</v>
      </c>
      <c r="E26" s="72">
        <v>170</v>
      </c>
      <c r="F26" s="18"/>
    </row>
    <row r="27" spans="1:145" ht="38.25" customHeight="1">
      <c r="A27" s="7" t="s">
        <v>49</v>
      </c>
      <c r="B27" s="42" t="s">
        <v>50</v>
      </c>
      <c r="C27" s="72">
        <v>450</v>
      </c>
      <c r="D27" s="72">
        <v>450</v>
      </c>
      <c r="E27" s="72">
        <v>450</v>
      </c>
      <c r="F27" s="18"/>
    </row>
    <row r="28" spans="1:145" ht="30" customHeight="1">
      <c r="A28" s="7" t="s">
        <v>37</v>
      </c>
      <c r="B28" s="38" t="s">
        <v>38</v>
      </c>
      <c r="C28" s="72">
        <v>126</v>
      </c>
      <c r="D28" s="72">
        <v>4</v>
      </c>
      <c r="E28" s="72">
        <v>4</v>
      </c>
      <c r="F28" s="18"/>
    </row>
    <row r="29" spans="1:145" ht="16.5" customHeight="1">
      <c r="A29" s="11" t="s">
        <v>17</v>
      </c>
      <c r="B29" s="33" t="s">
        <v>20</v>
      </c>
      <c r="C29" s="71">
        <f>SUM(C30)</f>
        <v>820.9</v>
      </c>
      <c r="D29" s="71">
        <f>SUM(D30)</f>
        <v>426.1</v>
      </c>
      <c r="E29" s="71">
        <f>SUM(E30)</f>
        <v>443.2</v>
      </c>
      <c r="F29" s="18"/>
      <c r="O29" s="89"/>
      <c r="P29" s="90"/>
    </row>
    <row r="30" spans="1:145" ht="18" customHeight="1">
      <c r="A30" s="10" t="s">
        <v>32</v>
      </c>
      <c r="B30" s="34" t="s">
        <v>33</v>
      </c>
      <c r="C30" s="72">
        <v>820.9</v>
      </c>
      <c r="D30" s="72">
        <v>426.1</v>
      </c>
      <c r="E30" s="72">
        <v>443.2</v>
      </c>
      <c r="F30" s="18"/>
      <c r="O30" s="89"/>
      <c r="P30" s="90"/>
    </row>
    <row r="31" spans="1:145" ht="22.5" customHeight="1">
      <c r="A31" s="12" t="s">
        <v>39</v>
      </c>
      <c r="B31" s="12" t="s">
        <v>40</v>
      </c>
      <c r="C31" s="72">
        <v>24.8</v>
      </c>
      <c r="D31" s="72">
        <v>274.5</v>
      </c>
      <c r="E31" s="72">
        <v>285</v>
      </c>
      <c r="F31" s="18"/>
      <c r="O31" s="89"/>
      <c r="P31" s="90"/>
    </row>
    <row r="32" spans="1:145" s="3" customFormat="1" ht="27.75" customHeight="1">
      <c r="A32" s="11" t="s">
        <v>30</v>
      </c>
      <c r="B32" s="33" t="s">
        <v>31</v>
      </c>
      <c r="C32" s="71">
        <f>SUM(C33,C34,C35,C36)</f>
        <v>7355.8</v>
      </c>
      <c r="D32" s="71">
        <f>SUM(D33,D34,D36)</f>
        <v>150</v>
      </c>
      <c r="E32" s="71">
        <f>SUM(E33,E34,E36)</f>
        <v>150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3" customFormat="1" ht="68.25" customHeight="1">
      <c r="A33" s="7" t="s">
        <v>36</v>
      </c>
      <c r="B33" s="10" t="s">
        <v>29</v>
      </c>
      <c r="C33" s="72">
        <v>6093.8</v>
      </c>
      <c r="D33" s="72">
        <v>100</v>
      </c>
      <c r="E33" s="72">
        <v>100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3" customFormat="1" ht="33" customHeight="1">
      <c r="A34" s="7" t="s">
        <v>63</v>
      </c>
      <c r="B34" s="10" t="s">
        <v>64</v>
      </c>
      <c r="C34" s="72">
        <v>50</v>
      </c>
      <c r="D34" s="72">
        <v>50</v>
      </c>
      <c r="E34" s="72">
        <v>50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3" customFormat="1" ht="43.9" customHeight="1">
      <c r="A35" s="84" t="s">
        <v>168</v>
      </c>
      <c r="B35" s="85" t="s">
        <v>169</v>
      </c>
      <c r="C35" s="72">
        <v>1000</v>
      </c>
      <c r="D35" s="72"/>
      <c r="E35" s="72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3" customFormat="1" ht="27.75" customHeight="1">
      <c r="A36" s="83" t="s">
        <v>167</v>
      </c>
      <c r="B36" s="10" t="s">
        <v>52</v>
      </c>
      <c r="C36" s="72">
        <v>212</v>
      </c>
      <c r="D36" s="71"/>
      <c r="E36" s="71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" customFormat="1" ht="14.25">
      <c r="A37" s="8" t="s">
        <v>9</v>
      </c>
      <c r="B37" s="32" t="s">
        <v>22</v>
      </c>
      <c r="C37" s="71">
        <v>747.2</v>
      </c>
      <c r="D37" s="71">
        <v>1100</v>
      </c>
      <c r="E37" s="71">
        <v>1250</v>
      </c>
      <c r="F37" s="17"/>
    </row>
    <row r="38" spans="1:20" ht="20.25" customHeight="1">
      <c r="A38" s="8" t="s">
        <v>13</v>
      </c>
      <c r="B38" s="32" t="s">
        <v>14</v>
      </c>
      <c r="C38" s="71">
        <f>SUM(C39,C89)</f>
        <v>364998.09999999992</v>
      </c>
      <c r="D38" s="71">
        <f>SUM(D39,D89)</f>
        <v>288103.99999999994</v>
      </c>
      <c r="E38" s="71">
        <f>SUM(E39,E89)</f>
        <v>294036.7</v>
      </c>
      <c r="F38" s="18"/>
    </row>
    <row r="39" spans="1:20" ht="29.25" customHeight="1">
      <c r="A39" s="8" t="s">
        <v>15</v>
      </c>
      <c r="B39" s="11" t="s">
        <v>26</v>
      </c>
      <c r="C39" s="71">
        <f>SUM(C40,C45,C58,C80)</f>
        <v>352388.09999999992</v>
      </c>
      <c r="D39" s="71">
        <f>SUM(D40,D45,D58,D80)</f>
        <v>288103.99999999994</v>
      </c>
      <c r="E39" s="71">
        <f>SUM(E40,E45,E58,E80)</f>
        <v>294036.7</v>
      </c>
      <c r="F39" s="18"/>
    </row>
    <row r="40" spans="1:20" ht="21" customHeight="1">
      <c r="A40" s="8" t="s">
        <v>67</v>
      </c>
      <c r="B40" s="11" t="s">
        <v>104</v>
      </c>
      <c r="C40" s="71">
        <f>C41+C42+C43+C44</f>
        <v>95233.999999999985</v>
      </c>
      <c r="D40" s="71">
        <f>D41+D42+D43+D44</f>
        <v>65647.5</v>
      </c>
      <c r="E40" s="71">
        <f>E41+E42+E43+E44</f>
        <v>64445.7</v>
      </c>
      <c r="F40" s="18"/>
    </row>
    <row r="41" spans="1:20" ht="36" customHeight="1">
      <c r="A41" s="45" t="s">
        <v>107</v>
      </c>
      <c r="B41" s="10" t="s">
        <v>103</v>
      </c>
      <c r="C41" s="73">
        <v>75585.899999999994</v>
      </c>
      <c r="D41" s="73">
        <v>65647.5</v>
      </c>
      <c r="E41" s="73">
        <v>64445.7</v>
      </c>
      <c r="F41" s="18"/>
    </row>
    <row r="42" spans="1:20" ht="34.5" customHeight="1">
      <c r="A42" s="45" t="s">
        <v>102</v>
      </c>
      <c r="B42" s="46" t="s">
        <v>101</v>
      </c>
      <c r="C42" s="73">
        <v>12017.4</v>
      </c>
      <c r="D42" s="73">
        <v>0</v>
      </c>
      <c r="E42" s="73">
        <v>0</v>
      </c>
      <c r="F42" s="18"/>
    </row>
    <row r="43" spans="1:20" ht="46.9" customHeight="1">
      <c r="A43" s="66" t="s">
        <v>151</v>
      </c>
      <c r="B43" s="65" t="s">
        <v>145</v>
      </c>
      <c r="C43" s="73">
        <v>630.70000000000005</v>
      </c>
      <c r="D43" s="73"/>
      <c r="E43" s="73"/>
      <c r="F43" s="18"/>
    </row>
    <row r="44" spans="1:20" ht="40.9" customHeight="1">
      <c r="A44" s="66" t="s">
        <v>151</v>
      </c>
      <c r="B44" s="67" t="s">
        <v>150</v>
      </c>
      <c r="C44" s="73">
        <v>7000</v>
      </c>
      <c r="D44" s="73"/>
      <c r="E44" s="73"/>
      <c r="F44" s="18"/>
    </row>
    <row r="45" spans="1:20" ht="30.75" customHeight="1">
      <c r="A45" s="8" t="s">
        <v>68</v>
      </c>
      <c r="B45" s="11" t="s">
        <v>16</v>
      </c>
      <c r="C45" s="71">
        <f>SUM(C46:C57)</f>
        <v>31007.399999999998</v>
      </c>
      <c r="D45" s="71">
        <f>SUM(D46:D57)</f>
        <v>42537.4</v>
      </c>
      <c r="E45" s="71">
        <f>SUM(E46:E57)</f>
        <v>49527.9</v>
      </c>
      <c r="F45" s="18"/>
    </row>
    <row r="46" spans="1:20" ht="44.45" customHeight="1">
      <c r="A46" s="9" t="s">
        <v>127</v>
      </c>
      <c r="B46" s="59" t="s">
        <v>128</v>
      </c>
      <c r="C46" s="72">
        <v>0</v>
      </c>
      <c r="D46" s="72">
        <v>0</v>
      </c>
      <c r="E46" s="72">
        <v>1323.2</v>
      </c>
      <c r="F46" s="18"/>
    </row>
    <row r="47" spans="1:20" ht="64.150000000000006" customHeight="1">
      <c r="A47" s="9" t="s">
        <v>130</v>
      </c>
      <c r="B47" s="60" t="s">
        <v>137</v>
      </c>
      <c r="C47" s="72">
        <v>3137.4</v>
      </c>
      <c r="D47" s="72">
        <v>1568.7</v>
      </c>
      <c r="E47" s="72">
        <v>4705.6000000000004</v>
      </c>
      <c r="F47" s="18"/>
    </row>
    <row r="48" spans="1:20" ht="52.5" customHeight="1">
      <c r="A48" s="9" t="s">
        <v>129</v>
      </c>
      <c r="B48" s="61" t="s">
        <v>144</v>
      </c>
      <c r="C48" s="72">
        <v>3759.7</v>
      </c>
      <c r="D48" s="72">
        <v>6049.5</v>
      </c>
      <c r="E48" s="72">
        <v>8550.4</v>
      </c>
    </row>
    <row r="49" spans="1:6" ht="56.25" customHeight="1">
      <c r="A49" s="9" t="s">
        <v>125</v>
      </c>
      <c r="B49" s="50" t="s">
        <v>126</v>
      </c>
      <c r="C49" s="72">
        <v>5971.4</v>
      </c>
      <c r="D49" s="72">
        <v>6777.5</v>
      </c>
      <c r="E49" s="72">
        <v>6672.8</v>
      </c>
      <c r="F49" s="18"/>
    </row>
    <row r="50" spans="1:6" ht="35.450000000000003" customHeight="1">
      <c r="A50" s="13" t="s">
        <v>138</v>
      </c>
      <c r="B50" s="62" t="s">
        <v>139</v>
      </c>
      <c r="C50" s="72">
        <v>246.7</v>
      </c>
      <c r="D50" s="72">
        <v>0</v>
      </c>
      <c r="E50" s="72">
        <v>0</v>
      </c>
      <c r="F50" s="18"/>
    </row>
    <row r="51" spans="1:6" ht="29.45" customHeight="1">
      <c r="A51" s="13" t="s">
        <v>120</v>
      </c>
      <c r="B51" s="53" t="s">
        <v>133</v>
      </c>
      <c r="C51" s="72">
        <v>134.9</v>
      </c>
      <c r="D51" s="72">
        <v>0</v>
      </c>
      <c r="E51" s="72">
        <v>0</v>
      </c>
      <c r="F51" s="18"/>
    </row>
    <row r="52" spans="1:6" ht="31.9" customHeight="1">
      <c r="A52" s="13" t="s">
        <v>121</v>
      </c>
      <c r="B52" s="12" t="s">
        <v>122</v>
      </c>
      <c r="C52" s="72">
        <v>0</v>
      </c>
      <c r="D52" s="72">
        <v>608.70000000000005</v>
      </c>
      <c r="E52" s="72">
        <v>469.4</v>
      </c>
      <c r="F52" s="18"/>
    </row>
    <row r="53" spans="1:6" ht="45.75" customHeight="1">
      <c r="A53" s="20" t="s">
        <v>86</v>
      </c>
      <c r="B53" s="49" t="s">
        <v>112</v>
      </c>
      <c r="C53" s="74">
        <v>12962.5</v>
      </c>
      <c r="D53" s="72">
        <v>11506.9</v>
      </c>
      <c r="E53" s="72">
        <v>11506.9</v>
      </c>
      <c r="F53" s="18"/>
    </row>
    <row r="54" spans="1:6" ht="30.6" customHeight="1">
      <c r="A54" s="54" t="s">
        <v>123</v>
      </c>
      <c r="B54" s="41" t="s">
        <v>124</v>
      </c>
      <c r="C54" s="74">
        <v>3380.9</v>
      </c>
      <c r="D54" s="72">
        <v>3380.9</v>
      </c>
      <c r="E54" s="72">
        <v>3380.9</v>
      </c>
      <c r="F54" s="18"/>
    </row>
    <row r="55" spans="1:6" ht="45.75" customHeight="1">
      <c r="A55" s="52" t="s">
        <v>117</v>
      </c>
      <c r="B55" s="49" t="s">
        <v>113</v>
      </c>
      <c r="C55" s="72"/>
      <c r="D55" s="72">
        <v>8357</v>
      </c>
      <c r="E55" s="72">
        <v>8357</v>
      </c>
      <c r="F55" s="18"/>
    </row>
    <row r="56" spans="1:6" ht="45.75" customHeight="1">
      <c r="A56" s="52" t="s">
        <v>134</v>
      </c>
      <c r="B56" s="58" t="s">
        <v>136</v>
      </c>
      <c r="C56" s="31">
        <v>1260.3</v>
      </c>
      <c r="D56" s="31">
        <v>3974.1</v>
      </c>
      <c r="E56" s="31">
        <v>3974.1</v>
      </c>
      <c r="F56" s="18"/>
    </row>
    <row r="57" spans="1:6" ht="32.450000000000003" customHeight="1">
      <c r="A57" s="52" t="s">
        <v>135</v>
      </c>
      <c r="B57" s="58" t="s">
        <v>143</v>
      </c>
      <c r="C57" s="31">
        <v>153.6</v>
      </c>
      <c r="D57" s="75">
        <v>314.10000000000002</v>
      </c>
      <c r="E57" s="75">
        <v>587.6</v>
      </c>
      <c r="F57" s="18"/>
    </row>
    <row r="58" spans="1:6" ht="23.25" customHeight="1">
      <c r="A58" s="8" t="s">
        <v>69</v>
      </c>
      <c r="B58" s="47" t="s">
        <v>25</v>
      </c>
      <c r="C58" s="71">
        <f>SUM(C59,C60,C61,C62,C63,C64,C67,C68,C69,C70,C71,C72,C73,C74,C75,C76,C77,C78,C79)</f>
        <v>211528.09999999998</v>
      </c>
      <c r="D58" s="71">
        <f>SUM(D59,D60,D61,D62,D63,D64,D67,D68,D69,D70,D71,D72,D73,D74,D75,D76,D78,D79)</f>
        <v>176963.8</v>
      </c>
      <c r="E58" s="71">
        <f>SUM(E59,E60,E61,E62,E63,E64,E67,E68,E69,E70,E71,E72,E73,E74,E75,E76,E78,E79)</f>
        <v>177107.8</v>
      </c>
      <c r="F58" s="18"/>
    </row>
    <row r="59" spans="1:6" ht="34.9" customHeight="1">
      <c r="A59" s="56" t="s">
        <v>70</v>
      </c>
      <c r="B59" s="50" t="s">
        <v>87</v>
      </c>
      <c r="C59" s="76">
        <v>160715</v>
      </c>
      <c r="D59" s="76">
        <v>125374.39999999999</v>
      </c>
      <c r="E59" s="72">
        <v>125374.39999999999</v>
      </c>
    </row>
    <row r="60" spans="1:6" ht="49.15" customHeight="1">
      <c r="A60" s="56" t="s">
        <v>71</v>
      </c>
      <c r="B60" s="50" t="s">
        <v>88</v>
      </c>
      <c r="C60" s="72">
        <v>310.3</v>
      </c>
      <c r="D60" s="72">
        <v>310.3</v>
      </c>
      <c r="E60" s="72">
        <v>310.3</v>
      </c>
    </row>
    <row r="61" spans="1:6" ht="36" customHeight="1">
      <c r="A61" s="14" t="s">
        <v>72</v>
      </c>
      <c r="B61" s="50" t="s">
        <v>89</v>
      </c>
      <c r="C61" s="73">
        <v>965</v>
      </c>
      <c r="D61" s="73">
        <v>1002.4</v>
      </c>
      <c r="E61" s="73">
        <v>1028.7</v>
      </c>
    </row>
    <row r="62" spans="1:6" ht="67.150000000000006" customHeight="1">
      <c r="A62" s="14" t="s">
        <v>73</v>
      </c>
      <c r="B62" s="50" t="s">
        <v>90</v>
      </c>
      <c r="C62" s="72">
        <v>310.3</v>
      </c>
      <c r="D62" s="72">
        <v>310.3</v>
      </c>
      <c r="E62" s="72">
        <v>310.3</v>
      </c>
    </row>
    <row r="63" spans="1:6" ht="94.15" customHeight="1">
      <c r="A63" s="14" t="s">
        <v>74</v>
      </c>
      <c r="B63" s="50" t="s">
        <v>91</v>
      </c>
      <c r="C63" s="72">
        <v>310.3</v>
      </c>
      <c r="D63" s="72">
        <v>310.3</v>
      </c>
      <c r="E63" s="72">
        <v>310.3</v>
      </c>
    </row>
    <row r="64" spans="1:6" ht="54" customHeight="1">
      <c r="A64" s="14"/>
      <c r="B64" s="50" t="s">
        <v>94</v>
      </c>
      <c r="C64" s="72">
        <f>C65+C66</f>
        <v>2920.1000000000004</v>
      </c>
      <c r="D64" s="72">
        <f>D65+D66</f>
        <v>2924.9</v>
      </c>
      <c r="E64" s="72">
        <f>E65+E66</f>
        <v>3034.7000000000003</v>
      </c>
    </row>
    <row r="65" spans="1:5" ht="56.25" customHeight="1">
      <c r="A65" s="14" t="s">
        <v>75</v>
      </c>
      <c r="B65" s="50" t="s">
        <v>93</v>
      </c>
      <c r="C65" s="72">
        <v>2609.8000000000002</v>
      </c>
      <c r="D65" s="72">
        <v>2614.6</v>
      </c>
      <c r="E65" s="72">
        <v>2724.4</v>
      </c>
    </row>
    <row r="66" spans="1:5" ht="54" customHeight="1">
      <c r="A66" s="14" t="s">
        <v>76</v>
      </c>
      <c r="B66" s="50" t="s">
        <v>92</v>
      </c>
      <c r="C66" s="72">
        <v>310.3</v>
      </c>
      <c r="D66" s="72">
        <v>310.3</v>
      </c>
      <c r="E66" s="72">
        <v>310.3</v>
      </c>
    </row>
    <row r="67" spans="1:5" ht="57" customHeight="1">
      <c r="A67" s="14" t="s">
        <v>77</v>
      </c>
      <c r="B67" s="50" t="s">
        <v>95</v>
      </c>
      <c r="C67" s="72">
        <v>310.3</v>
      </c>
      <c r="D67" s="72">
        <v>310.3</v>
      </c>
      <c r="E67" s="72">
        <v>310.3</v>
      </c>
    </row>
    <row r="68" spans="1:5" ht="71.45" customHeight="1">
      <c r="A68" s="14"/>
      <c r="B68" s="57" t="s">
        <v>41</v>
      </c>
      <c r="C68" s="77"/>
      <c r="D68" s="77"/>
      <c r="E68" s="77"/>
    </row>
    <row r="69" spans="1:5" ht="48" customHeight="1">
      <c r="A69" s="14" t="s">
        <v>78</v>
      </c>
      <c r="B69" s="10" t="s">
        <v>65</v>
      </c>
      <c r="C69" s="72">
        <v>1941.4</v>
      </c>
      <c r="D69" s="72">
        <v>1908.3</v>
      </c>
      <c r="E69" s="72">
        <v>1908.3</v>
      </c>
    </row>
    <row r="70" spans="1:5" ht="72.599999999999994" customHeight="1">
      <c r="A70" s="14" t="s">
        <v>79</v>
      </c>
      <c r="B70" s="50" t="s">
        <v>96</v>
      </c>
      <c r="C70" s="72">
        <v>117.5</v>
      </c>
      <c r="D70" s="72">
        <v>120.6</v>
      </c>
      <c r="E70" s="72">
        <v>124.6</v>
      </c>
    </row>
    <row r="71" spans="1:5" ht="46.15" customHeight="1">
      <c r="A71" s="14" t="s">
        <v>80</v>
      </c>
      <c r="B71" s="50" t="s">
        <v>97</v>
      </c>
      <c r="C71" s="72">
        <v>310.3</v>
      </c>
      <c r="D71" s="72">
        <v>310.3</v>
      </c>
      <c r="E71" s="72">
        <v>310.3</v>
      </c>
    </row>
    <row r="72" spans="1:5" ht="69.75" customHeight="1">
      <c r="A72" s="9" t="s">
        <v>81</v>
      </c>
      <c r="B72" s="51" t="s">
        <v>98</v>
      </c>
      <c r="C72" s="72">
        <v>2154.1</v>
      </c>
      <c r="D72" s="72">
        <v>2943</v>
      </c>
      <c r="E72" s="72">
        <v>2943</v>
      </c>
    </row>
    <row r="73" spans="1:5" ht="61.15" customHeight="1">
      <c r="A73" s="9" t="s">
        <v>82</v>
      </c>
      <c r="B73" s="50" t="s">
        <v>116</v>
      </c>
      <c r="C73" s="72">
        <v>598.70000000000005</v>
      </c>
      <c r="D73" s="72">
        <v>1008.5</v>
      </c>
      <c r="E73" s="72">
        <v>1008.5</v>
      </c>
    </row>
    <row r="74" spans="1:5" ht="109.9" customHeight="1">
      <c r="A74" s="9" t="s">
        <v>83</v>
      </c>
      <c r="B74" s="50" t="s">
        <v>99</v>
      </c>
      <c r="C74" s="72">
        <v>107.7</v>
      </c>
      <c r="D74" s="72">
        <v>111.2</v>
      </c>
      <c r="E74" s="72">
        <v>115.1</v>
      </c>
    </row>
    <row r="75" spans="1:5" ht="43.9" customHeight="1">
      <c r="A75" s="14" t="s">
        <v>146</v>
      </c>
      <c r="B75" s="50" t="s">
        <v>147</v>
      </c>
      <c r="C75" s="76">
        <v>24283.200000000001</v>
      </c>
      <c r="D75" s="76">
        <v>24161.599999999999</v>
      </c>
      <c r="E75" s="72">
        <v>24161.599999999999</v>
      </c>
    </row>
    <row r="76" spans="1:5" ht="54.6" customHeight="1">
      <c r="A76" s="9" t="s">
        <v>109</v>
      </c>
      <c r="B76" s="50" t="s">
        <v>108</v>
      </c>
      <c r="C76" s="78">
        <v>32</v>
      </c>
      <c r="D76" s="78">
        <v>32</v>
      </c>
      <c r="E76" s="78">
        <v>32</v>
      </c>
    </row>
    <row r="77" spans="1:5" ht="54.6" customHeight="1">
      <c r="A77" s="14" t="s">
        <v>162</v>
      </c>
      <c r="B77" s="50" t="s">
        <v>163</v>
      </c>
      <c r="C77" s="78">
        <v>2.6</v>
      </c>
      <c r="D77" s="78"/>
      <c r="E77" s="78"/>
    </row>
    <row r="78" spans="1:5" ht="49.5" customHeight="1">
      <c r="A78" s="9" t="s">
        <v>118</v>
      </c>
      <c r="B78" s="53" t="s">
        <v>119</v>
      </c>
      <c r="C78" s="79">
        <v>15825.4</v>
      </c>
      <c r="D78" s="79">
        <v>15825.4</v>
      </c>
      <c r="E78" s="79">
        <v>15825.4</v>
      </c>
    </row>
    <row r="79" spans="1:5" ht="35.450000000000003" customHeight="1">
      <c r="A79" s="29" t="s">
        <v>141</v>
      </c>
      <c r="B79" s="64" t="s">
        <v>142</v>
      </c>
      <c r="C79" s="80">
        <v>313.89999999999998</v>
      </c>
      <c r="D79" s="80"/>
      <c r="E79" s="80"/>
    </row>
    <row r="80" spans="1:5" ht="26.25" customHeight="1">
      <c r="A80" s="15" t="s">
        <v>84</v>
      </c>
      <c r="B80" s="48" t="s">
        <v>48</v>
      </c>
      <c r="C80" s="81">
        <f>SUM(C81:C87)</f>
        <v>14618.600000000002</v>
      </c>
      <c r="D80" s="81">
        <f>SUM(D81:D87)</f>
        <v>2955.3</v>
      </c>
      <c r="E80" s="81">
        <f>SUM(E81:E87)</f>
        <v>2955.3</v>
      </c>
    </row>
    <row r="81" spans="1:5" ht="48.75" customHeight="1">
      <c r="A81" s="14" t="s">
        <v>85</v>
      </c>
      <c r="B81" s="82" t="s">
        <v>53</v>
      </c>
      <c r="C81" s="72">
        <v>2955.3</v>
      </c>
      <c r="D81" s="72">
        <v>2955.3</v>
      </c>
      <c r="E81" s="72">
        <v>2955.3</v>
      </c>
    </row>
    <row r="82" spans="1:5" ht="35.450000000000003" customHeight="1">
      <c r="A82" s="14" t="s">
        <v>152</v>
      </c>
      <c r="B82" s="82" t="s">
        <v>153</v>
      </c>
      <c r="C82" s="72">
        <v>7167.4</v>
      </c>
      <c r="D82" s="72"/>
      <c r="E82" s="72"/>
    </row>
    <row r="83" spans="1:5" ht="52.5" customHeight="1">
      <c r="A83" s="20" t="s">
        <v>131</v>
      </c>
      <c r="B83" s="55" t="s">
        <v>132</v>
      </c>
      <c r="C83" s="72">
        <v>504.2</v>
      </c>
      <c r="D83" s="72"/>
      <c r="E83" s="72"/>
    </row>
    <row r="84" spans="1:5" ht="30" customHeight="1">
      <c r="A84" s="20" t="s">
        <v>148</v>
      </c>
      <c r="B84" s="55" t="s">
        <v>149</v>
      </c>
      <c r="C84" s="72">
        <v>1200</v>
      </c>
      <c r="D84" s="72"/>
      <c r="E84" s="72"/>
    </row>
    <row r="85" spans="1:5" ht="50.45" customHeight="1">
      <c r="A85" s="20" t="s">
        <v>154</v>
      </c>
      <c r="B85" s="70" t="s">
        <v>156</v>
      </c>
      <c r="C85" s="72">
        <v>2027</v>
      </c>
      <c r="D85" s="72"/>
      <c r="E85" s="72"/>
    </row>
    <row r="86" spans="1:5" ht="39" customHeight="1">
      <c r="A86" s="20" t="s">
        <v>157</v>
      </c>
      <c r="B86" s="29" t="s">
        <v>155</v>
      </c>
      <c r="C86" s="72">
        <v>260.2</v>
      </c>
      <c r="D86" s="72"/>
      <c r="E86" s="72"/>
    </row>
    <row r="87" spans="1:5" ht="51.6" customHeight="1">
      <c r="A87" s="20" t="s">
        <v>164</v>
      </c>
      <c r="B87" s="29" t="s">
        <v>165</v>
      </c>
      <c r="C87" s="72">
        <v>504.5</v>
      </c>
      <c r="D87" s="72"/>
      <c r="E87" s="72"/>
    </row>
    <row r="88" spans="1:5" ht="19.149999999999999" customHeight="1">
      <c r="A88" s="69" t="s">
        <v>160</v>
      </c>
      <c r="B88" s="32" t="s">
        <v>161</v>
      </c>
      <c r="C88" s="71">
        <f>C89</f>
        <v>12610</v>
      </c>
      <c r="D88" s="72"/>
      <c r="E88" s="72"/>
    </row>
    <row r="89" spans="1:5" ht="19.899999999999999" customHeight="1">
      <c r="A89" s="20" t="s">
        <v>158</v>
      </c>
      <c r="B89" s="68" t="s">
        <v>159</v>
      </c>
      <c r="C89" s="72">
        <v>12610</v>
      </c>
      <c r="D89" s="72"/>
      <c r="E89" s="72"/>
    </row>
    <row r="90" spans="1:5" ht="20.25" customHeight="1">
      <c r="A90" s="16"/>
      <c r="B90" s="35" t="s">
        <v>3</v>
      </c>
      <c r="C90" s="71">
        <f>SUM(C8,C38)</f>
        <v>445987.79999999993</v>
      </c>
      <c r="D90" s="71">
        <f>SUM(D8,D38)</f>
        <v>359731.49999999994</v>
      </c>
      <c r="E90" s="71">
        <f>SUM(E8,E38)</f>
        <v>368492.7</v>
      </c>
    </row>
    <row r="91" spans="1:5" ht="21.75" hidden="1" customHeight="1">
      <c r="A91" s="39"/>
      <c r="B91" s="40"/>
      <c r="C91" s="18"/>
      <c r="D91" s="18"/>
      <c r="E91" s="18"/>
    </row>
    <row r="92" spans="1:5" ht="0.75" hidden="1" customHeight="1">
      <c r="C92" s="18"/>
      <c r="D92" s="18"/>
      <c r="E92" s="18"/>
    </row>
    <row r="93" spans="1:5" ht="3" hidden="1" customHeight="1">
      <c r="A93" s="6"/>
      <c r="C93" s="18"/>
      <c r="D93" s="18"/>
      <c r="E93" s="18"/>
    </row>
    <row r="94" spans="1:5">
      <c r="A94" s="6"/>
      <c r="C94" s="18"/>
      <c r="D94" s="18"/>
      <c r="E94" s="18"/>
    </row>
    <row r="95" spans="1:5">
      <c r="A95" s="6"/>
      <c r="C95" s="18"/>
      <c r="D95" s="18"/>
      <c r="E95" s="18"/>
    </row>
    <row r="96" spans="1:5">
      <c r="A96" s="6"/>
      <c r="C96" s="18"/>
      <c r="D96" s="18"/>
      <c r="E96" s="18"/>
    </row>
    <row r="97" spans="1:1">
      <c r="A97" s="6"/>
    </row>
    <row r="98" spans="1:1">
      <c r="A98" s="6"/>
    </row>
    <row r="99" spans="1:1">
      <c r="A99" s="6"/>
    </row>
    <row r="100" spans="1:1">
      <c r="A100" s="6"/>
    </row>
    <row r="101" spans="1:1">
      <c r="A101" s="6"/>
    </row>
    <row r="102" spans="1:1">
      <c r="A102" s="6"/>
    </row>
    <row r="103" spans="1:1">
      <c r="A103" s="6"/>
    </row>
    <row r="104" spans="1:1">
      <c r="A104" s="6"/>
    </row>
    <row r="105" spans="1:1">
      <c r="A105" s="6"/>
    </row>
    <row r="106" spans="1:1">
      <c r="A106" s="6"/>
    </row>
    <row r="107" spans="1:1">
      <c r="A107" s="6"/>
    </row>
  </sheetData>
  <mergeCells count="6">
    <mergeCell ref="C2:E2"/>
    <mergeCell ref="O29:O31"/>
    <mergeCell ref="P29:P31"/>
    <mergeCell ref="A5:E5"/>
    <mergeCell ref="C4:D4"/>
    <mergeCell ref="C3:E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0" fitToHeight="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МФ</dc:creator>
  <cp:lastModifiedBy>Пользователь Windows</cp:lastModifiedBy>
  <cp:lastPrinted>2021-09-28T06:50:19Z</cp:lastPrinted>
  <dcterms:created xsi:type="dcterms:W3CDTF">2004-12-22T10:13:24Z</dcterms:created>
  <dcterms:modified xsi:type="dcterms:W3CDTF">2021-12-01T07:22:24Z</dcterms:modified>
</cp:coreProperties>
</file>