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Лист1!$A$2:$C$111</definedName>
  </definedNames>
  <calcPr calcId="124519"/>
</workbook>
</file>

<file path=xl/calcChain.xml><?xml version="1.0" encoding="utf-8"?>
<calcChain xmlns="http://schemas.openxmlformats.org/spreadsheetml/2006/main">
  <c r="C49" i="1"/>
  <c r="D92"/>
  <c r="C92"/>
  <c r="C105"/>
  <c r="D151"/>
  <c r="C151"/>
  <c r="D149"/>
  <c r="C149"/>
  <c r="D147"/>
  <c r="C147"/>
  <c r="D145"/>
  <c r="C145"/>
  <c r="D140"/>
  <c r="C140"/>
  <c r="D137"/>
  <c r="C137"/>
  <c r="D131"/>
  <c r="C131"/>
  <c r="D128"/>
  <c r="C128"/>
  <c r="D123"/>
  <c r="C123"/>
  <c r="D121"/>
  <c r="C121"/>
  <c r="D113"/>
  <c r="C113"/>
  <c r="D154" l="1"/>
  <c r="C154"/>
  <c r="C19" l="1"/>
  <c r="C32"/>
  <c r="C24"/>
  <c r="C35"/>
  <c r="C13"/>
  <c r="C15"/>
  <c r="C44"/>
  <c r="C73"/>
  <c r="C81"/>
  <c r="C11"/>
  <c r="C62" l="1"/>
  <c r="C43" s="1"/>
  <c r="C42" s="1"/>
  <c r="C23"/>
  <c r="C22" s="1"/>
  <c r="C10"/>
  <c r="C9" l="1"/>
  <c r="C109" s="1"/>
</calcChain>
</file>

<file path=xl/sharedStrings.xml><?xml version="1.0" encoding="utf-8"?>
<sst xmlns="http://schemas.openxmlformats.org/spreadsheetml/2006/main" count="275" uniqueCount="273">
  <si>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</si>
  <si>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</si>
  <si>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</si>
  <si>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</si>
  <si>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</si>
  <si>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</si>
  <si>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</si>
  <si>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</si>
  <si>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</si>
  <si>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</si>
  <si>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</si>
  <si>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</si>
  <si>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</si>
  <si>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</si>
  <si>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</si>
  <si>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</si>
  <si>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2 02 03021 05 0000 151</t>
  </si>
  <si>
    <t>2 02 03024 05 0004 151</t>
  </si>
  <si>
    <t>Субсидии бюджетам субъектов РФ и муниципальных образований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</si>
  <si>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</si>
  <si>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</si>
  <si>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Прочие безвозмездные поступления в бюджет муниципального района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</si>
  <si>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</si>
  <si>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</si>
  <si>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>1 11 05035 05 0000 120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</si>
  <si>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</si>
  <si>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</si>
  <si>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</si>
  <si>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</si>
  <si>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</si>
  <si>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</si>
  <si>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</si>
  <si>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</si>
  <si>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</si>
  <si>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</si>
  <si>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 xml:space="preserve">1 11 05025 05 0000 120  </t>
  </si>
  <si>
    <t>Налог на доходы физических лиц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</si>
  <si>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</si>
  <si>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</si>
  <si>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</si>
  <si>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</si>
  <si>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</si>
  <si>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</si>
  <si>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</si>
  <si>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</si>
  <si>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</si>
  <si>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</si>
  <si>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</si>
  <si>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</si>
  <si>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</si>
  <si>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</si>
  <si>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>1 14 02053 05 0000 410</t>
  </si>
  <si>
    <t>Субвенции  бюджетам муниципальных районо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</si>
  <si>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</si>
  <si>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</si>
  <si>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</si>
  <si>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</si>
  <si>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</si>
  <si>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</si>
  <si>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</si>
  <si>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</si>
  <si>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</si>
  <si>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</si>
  <si>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</si>
  <si>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</si>
  <si>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</si>
  <si>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</si>
  <si>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 xml:space="preserve"> Субвенция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</si>
  <si>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</si>
  <si>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</si>
  <si>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</si>
  <si>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</si>
  <si>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</si>
  <si>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</si>
  <si>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 федерального  бюджета</t>
  </si>
  <si>
    <t>2 02 04025 05 0000 151</t>
  </si>
  <si>
    <t xml:space="preserve">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 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</si>
  <si>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</si>
  <si>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</si>
  <si>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</si>
  <si>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</si>
  <si>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2 07 05030 05 0000 180</t>
  </si>
  <si>
    <t xml:space="preserve"> </t>
  </si>
  <si>
    <t xml:space="preserve">Иные межбюджетные трансферты </t>
  </si>
  <si>
    <t xml:space="preserve">2 02 03024 05 0039 151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</si>
  <si>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</si>
  <si>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</si>
  <si>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</si>
  <si>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</si>
  <si>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</si>
  <si>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</si>
  <si>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</si>
  <si>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Налог, взимаемый в связи с применением патентной сисиемы налогообложения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</si>
  <si>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</si>
  <si>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</si>
  <si>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</si>
  <si>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</si>
  <si>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</si>
  <si>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2 02 15000 00 0000 151</t>
  </si>
  <si>
    <t>2 02 15001 05 0002 151</t>
  </si>
  <si>
    <t>2 02 30000 00 0000 151</t>
  </si>
  <si>
    <t>2 02 30024 05 0001 151</t>
  </si>
  <si>
    <t>2 02 30024 05 0003 151</t>
  </si>
  <si>
    <t>2 02 30024 05 0007 151</t>
  </si>
  <si>
    <t>2 02 15009 05 0000 151</t>
  </si>
  <si>
    <t>2 02 20000 00 0000 151</t>
  </si>
  <si>
    <t>2 02 29999 05 0063 151</t>
  </si>
  <si>
    <t>2 02 30024 05 0008 151</t>
  </si>
  <si>
    <t>2 02 30024 05 0009 151</t>
  </si>
  <si>
    <t>2 02 30024 05 0016 151</t>
  </si>
  <si>
    <t>2 02 30024 05 0010 151</t>
  </si>
  <si>
    <t>2 02 30024 05 0011 151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</si>
  <si>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</si>
  <si>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</si>
  <si>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</si>
  <si>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</si>
  <si>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</si>
  <si>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</si>
  <si>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</si>
  <si>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</si>
  <si>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</si>
  <si>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</si>
  <si>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</si>
  <si>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2 19 60010 05 0000 151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</si>
  <si>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</si>
  <si>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</si>
  <si>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</si>
  <si>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Субсидии бюджетам муниципальных районов на обеспечение развития материально- технической базы домов культуры</t>
  </si>
  <si>
    <t>2 02 29999 05 0069 151</t>
  </si>
  <si>
    <t>2 02 25558 05 0000 151</t>
  </si>
  <si>
    <t>1 11 05314 10 0000 120</t>
  </si>
  <si>
    <t>1 17 00000 00 0000 000</t>
  </si>
  <si>
    <t>Прочие неналоговые поступления</t>
  </si>
  <si>
    <t>2 02 35120 05 0000 151</t>
  </si>
  <si>
    <t>2 02 25519 05 0000 151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</si>
  <si>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</si>
  <si>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2 02 49999 05 0013 151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</si>
  <si>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</si>
  <si>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 находящихся на территории сельских поселений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</si>
  <si>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</si>
  <si>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1 08 0300 01 0000 110</t>
  </si>
  <si>
    <t>Государственная пошлина по делам, рассмариваемых в судах общей юрисдикции, мировыми судьями</t>
  </si>
  <si>
    <t xml:space="preserve">Прочие безвозмездные поступления </t>
  </si>
  <si>
    <t>2 07 00000 00 0000 180</t>
  </si>
  <si>
    <t>2 02 29999 05 0074 151</t>
  </si>
  <si>
    <t>Субсидии бюджетам муниципальных районов области на реалтзацию дополнительных мер, направленных на своевременное исполнение первоочередных расходов местных бюджетов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</si>
  <si>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</si>
  <si>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</si>
  <si>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</si>
  <si>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</si>
  <si>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</si>
  <si>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</si>
  <si>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долга</t>
  </si>
  <si>
    <t>1 11 00000 00 0000 000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</si>
  <si>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</si>
  <si>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прогноз</t>
  </si>
  <si>
    <t>2018 год</t>
  </si>
  <si>
    <t>2 02 49999 05 0006 151</t>
  </si>
  <si>
    <t>Межбюджетные трансферты, передаваемые бюджетам муниципальных районов области за счет резервного фонда Правительства области</t>
  </si>
  <si>
    <t>2 02 4002505 0000 151</t>
  </si>
  <si>
    <t xml:space="preserve">Межбюджетные трансферты, передаваемые бюджетам муниципальных районов области на комплектование книжных фондов библиотек средств </t>
  </si>
  <si>
    <t>1 14 06013 05 0000 430</t>
  </si>
  <si>
    <t>Дотации на выравнивание бюджетной обеспеченности субъектов Российской Федерации и муниципальных образований</t>
  </si>
  <si>
    <t>0100</t>
  </si>
  <si>
    <t>0102</t>
  </si>
  <si>
    <t>0104</t>
  </si>
  <si>
    <t>0105</t>
  </si>
  <si>
    <t>0106</t>
  </si>
  <si>
    <t>0107</t>
  </si>
  <si>
    <t>0111</t>
  </si>
  <si>
    <t>0113</t>
  </si>
  <si>
    <t>0300</t>
  </si>
  <si>
    <t>0309</t>
  </si>
  <si>
    <t>0400</t>
  </si>
  <si>
    <t>0405</t>
  </si>
  <si>
    <t>0406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</si>
  <si>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</si>
  <si>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</si>
  <si>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</si>
  <si>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</si>
  <si>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</si>
  <si>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</si>
  <si>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</si>
  <si>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</si>
  <si>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</si>
  <si>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</si>
  <si>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</si>
  <si>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</si>
  <si>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</si>
  <si>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</si>
  <si>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</si>
  <si>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</si>
  <si>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</si>
  <si>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</si>
  <si>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</si>
  <si>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</si>
  <si>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</si>
  <si>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1200</t>
  </si>
  <si>
    <t>1202</t>
  </si>
  <si>
    <t>1300</t>
  </si>
  <si>
    <t>1301</t>
  </si>
  <si>
    <t>1400</t>
  </si>
  <si>
    <t>1401</t>
  </si>
  <si>
    <t>1403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</si>
  <si>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</si>
  <si>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</si>
  <si>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</si>
  <si>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</si>
  <si>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</si>
  <si>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</si>
  <si>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</si>
  <si>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</si>
  <si>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</si>
  <si>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Сельское хозяйство и рыболовство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</si>
  <si>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</si>
  <si>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</si>
  <si>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</si>
  <si>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</si>
  <si>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</si>
  <si>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</si>
  <si>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</si>
  <si>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</si>
  <si>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</si>
  <si>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</si>
  <si>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</si>
  <si>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</si>
  <si>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</si>
  <si>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</si>
  <si>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</si>
  <si>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</si>
  <si>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</si>
  <si>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</si>
  <si>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</si>
  <si>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</si>
  <si>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</si>
  <si>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Межбюджетные трансферты общего характера бюджетам муниципальных образований</t>
  </si>
  <si>
    <t>Прочие межбюджетные трансферты общего характера</t>
  </si>
  <si>
    <t>ВСЕГО РАСХОДОВ</t>
  </si>
  <si>
    <t>Результат исполнения бюджета (дефицит -, профицит +)</t>
  </si>
  <si>
    <t>0 1000000000000000</t>
  </si>
  <si>
    <t>Источники внутреннего  финансирования дефицитов бюджетов</t>
  </si>
  <si>
    <t>0 1030000000000000</t>
  </si>
  <si>
    <t xml:space="preserve">Бюджетные кредиты от других бюджетов бюджетной системы Российской Федерации </t>
  </si>
  <si>
    <t>0 1030100000000700</t>
  </si>
  <si>
    <t>Получение бюджетных кредитов от других бюджетов  бюджетной системы  РФ в валюте РФ</t>
  </si>
  <si>
    <t>0 1030100050000 710</t>
  </si>
  <si>
    <t>Получение бюджетных кредитов от других бюджетов  бюджетной системы  РФ бюджетами  муниципальных районов  в валюте РФ</t>
  </si>
  <si>
    <t>0 103 0100000000800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</si>
  <si>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</si>
  <si>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0 1030000050000810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</si>
  <si>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</t>
  </si>
  <si>
    <t>0 1050000000000000</t>
  </si>
  <si>
    <t>Изменение остатков средств на счетах по учету средств бюджета</t>
  </si>
  <si>
    <t xml:space="preserve"> Оценка ожидаемого исполнения  районного бюджета за 2018 год</t>
  </si>
  <si>
    <t>2018 год (оценка)</t>
  </si>
  <si>
    <t>1 11 05013 05 0000 120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</si>
  <si>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</si>
  <si>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2 02 25497 05 0000 151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</si>
  <si>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</si>
  <si>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</si>
  <si>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обеспечение жильем молодых семей</t>
  </si>
  <si>
    <t>2 02 29999 05 0075 151</t>
  </si>
  <si>
    <t>Субсидии бюджетам муниципальных районов области на обеспечение повышения оплаты труда некоторых категорий работников муниципальных учреждений</t>
  </si>
  <si>
    <t>2 02 29999 05 0076 151</t>
  </si>
  <si>
    <t>Субсидия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</si>
  <si>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2 02 49999 05 0015 151</t>
  </si>
  <si>
    <t>Межбюджетные трансферты, передаваемые бюджетам муниципальных районов области в целях поддержки районных печатных средств массовой информации</t>
  </si>
  <si>
    <t>2 02 49999 05 0017 151</t>
  </si>
  <si>
    <t>Межбюджетные трансферты, передаваемые бюджетам муниципальных районов области и городских округов области стимулирующенго (поощрительного ) характера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</si>
  <si>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  </t>
  </si>
  <si>
    <t>Субсидии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</si>
  <si>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Дотация бюджетам муниципальных районов на выравнивание  бюджетной обеспеченности муниципальных районов (городских округов) области</t>
  </si>
  <si>
    <t>тыс.руб.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</si>
</sst>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);\(#,##0.0\)"/>
    <numFmt numFmtId="166" formatCode="#,##0.0"/>
    <numFmt numFmtId="167" formatCode="000000"/>
  </numFmts>
  <fonts count="2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5" fontId="5" fillId="0" borderId="0"/>
    <xf numFmtId="0" fontId="13" fillId="0" borderId="0"/>
    <xf numFmtId="0" fontId="15" fillId="0" borderId="0"/>
    <xf numFmtId="4" fontId="16" fillId="0" borderId="7">
      <alignment horizontal="right"/>
    </xf>
  </cellStyleXfs>
  <cellXfs count="14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4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/>
    <xf numFmtId="1" fontId="8" fillId="0" borderId="1" xfId="0" applyNumberFormat="1" applyFont="1" applyFill="1" applyBorder="1" applyAlignment="1"/>
    <xf numFmtId="166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center" wrapText="1" shrinkToFit="1"/>
    </xf>
    <xf numFmtId="4" fontId="8" fillId="0" borderId="1" xfId="0" applyNumberFormat="1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vertical="top" wrapText="1" shrinkToFit="1"/>
    </xf>
    <xf numFmtId="166" fontId="8" fillId="5" borderId="1" xfId="0" applyNumberFormat="1" applyFont="1" applyFill="1" applyBorder="1" applyAlignment="1" applyProtection="1">
      <alignment horizontal="center" shrinkToFit="1"/>
      <protection locked="0"/>
    </xf>
    <xf numFmtId="0" fontId="8" fillId="0" borderId="1" xfId="1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wrapText="1" shrinkToFit="1"/>
    </xf>
    <xf numFmtId="166" fontId="4" fillId="5" borderId="1" xfId="0" applyNumberFormat="1" applyFont="1" applyFill="1" applyBorder="1" applyAlignment="1">
      <alignment horizontal="center" wrapText="1" shrinkToFit="1"/>
    </xf>
    <xf numFmtId="166" fontId="4" fillId="0" borderId="1" xfId="0" applyNumberFormat="1" applyFont="1" applyFill="1" applyBorder="1" applyAlignment="1">
      <alignment horizontal="center" wrapText="1" shrinkToFit="1"/>
    </xf>
    <xf numFmtId="166" fontId="11" fillId="0" borderId="1" xfId="0" applyNumberFormat="1" applyFont="1" applyFill="1" applyBorder="1" applyAlignment="1">
      <alignment horizontal="center" wrapText="1" shrinkToFit="1"/>
    </xf>
    <xf numFmtId="1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/>
    <xf numFmtId="166" fontId="8" fillId="5" borderId="1" xfId="1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left" wrapText="1" shrinkToFit="1"/>
    </xf>
    <xf numFmtId="166" fontId="8" fillId="0" borderId="1" xfId="0" applyNumberFormat="1" applyFont="1" applyFill="1" applyBorder="1" applyAlignment="1">
      <alignment horizontal="center" wrapText="1"/>
    </xf>
    <xf numFmtId="166" fontId="8" fillId="5" borderId="3" xfId="0" applyNumberFormat="1" applyFont="1" applyFill="1" applyBorder="1" applyAlignment="1">
      <alignment horizontal="center" wrapText="1" shrinkToFit="1"/>
    </xf>
    <xf numFmtId="166" fontId="8" fillId="0" borderId="3" xfId="0" applyNumberFormat="1" applyFont="1" applyFill="1" applyBorder="1" applyAlignment="1">
      <alignment horizontal="center" wrapText="1" shrinkToFit="1"/>
    </xf>
    <xf numFmtId="0" fontId="4" fillId="0" borderId="4" xfId="0" applyFont="1" applyFill="1" applyBorder="1" applyAlignment="1"/>
    <xf numFmtId="0" fontId="14" fillId="0" borderId="0" xfId="2" applyFont="1" applyAlignment="1">
      <alignment horizontal="right" wrapText="1"/>
    </xf>
    <xf numFmtId="49" fontId="8" fillId="0" borderId="1" xfId="0" applyNumberFormat="1" applyFont="1" applyBorder="1" applyAlignment="1">
      <alignment horizontal="justify" vertical="center" wrapText="1"/>
    </xf>
    <xf numFmtId="1" fontId="8" fillId="0" borderId="1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vertical="center" wrapText="1" readingOrder="1"/>
    </xf>
    <xf numFmtId="1" fontId="0" fillId="0" borderId="6" xfId="0" applyNumberFormat="1" applyBorder="1"/>
    <xf numFmtId="0" fontId="0" fillId="0" borderId="2" xfId="0" applyBorder="1"/>
    <xf numFmtId="0" fontId="0" fillId="0" borderId="3" xfId="0" applyBorder="1"/>
    <xf numFmtId="1" fontId="8" fillId="0" borderId="1" xfId="0" applyNumberFormat="1" applyFont="1" applyFill="1" applyBorder="1" applyAlignment="1"/>
    <xf numFmtId="0" fontId="8" fillId="0" borderId="12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wrapText="1" shrinkToFit="1"/>
    </xf>
    <xf numFmtId="0" fontId="8" fillId="0" borderId="1" xfId="0" applyFont="1" applyBorder="1" applyAlignment="1">
      <alignment horizontal="left" wrapText="1"/>
    </xf>
    <xf numFmtId="166" fontId="8" fillId="5" borderId="1" xfId="0" applyNumberFormat="1" applyFont="1" applyFill="1" applyBorder="1" applyAlignment="1">
      <alignment horizontal="center" wrapText="1" shrinkToFi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 shrinkToFit="1"/>
    </xf>
    <xf numFmtId="166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166" fontId="3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4" borderId="1" xfId="0" applyFont="1" applyFill="1" applyBorder="1"/>
    <xf numFmtId="166" fontId="4" fillId="7" borderId="1" xfId="3" applyNumberFormat="1" applyFont="1" applyFill="1" applyBorder="1" applyAlignment="1">
      <alignment horizontal="center" vertical="center"/>
    </xf>
    <xf numFmtId="166" fontId="8" fillId="5" borderId="1" xfId="4" applyNumberFormat="1" applyFont="1" applyFill="1" applyBorder="1" applyAlignment="1" applyProtection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6" fontId="4" fillId="7" borderId="1" xfId="3" applyNumberFormat="1" applyFont="1" applyFill="1" applyBorder="1" applyAlignment="1">
      <alignment horizontal="center"/>
    </xf>
    <xf numFmtId="166" fontId="8" fillId="5" borderId="1" xfId="4" applyNumberFormat="1" applyFont="1" applyFill="1" applyBorder="1" applyAlignment="1" applyProtection="1">
      <alignment horizontal="center"/>
    </xf>
    <xf numFmtId="166" fontId="19" fillId="5" borderId="1" xfId="3" applyNumberFormat="1" applyFont="1" applyFill="1" applyBorder="1" applyAlignment="1">
      <alignment horizontal="center" vertical="center" wrapText="1"/>
    </xf>
    <xf numFmtId="166" fontId="17" fillId="7" borderId="1" xfId="0" applyNumberFormat="1" applyFont="1" applyFill="1" applyBorder="1"/>
    <xf numFmtId="0" fontId="4" fillId="0" borderId="1" xfId="0" applyFont="1" applyBorder="1"/>
    <xf numFmtId="0" fontId="8" fillId="0" borderId="5" xfId="0" applyFont="1" applyBorder="1"/>
    <xf numFmtId="0" fontId="8" fillId="0" borderId="1" xfId="0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49" fontId="18" fillId="0" borderId="1" xfId="3" applyNumberFormat="1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vertical="center" wrapText="1"/>
    </xf>
    <xf numFmtId="166" fontId="4" fillId="0" borderId="1" xfId="3" applyNumberFormat="1" applyFont="1" applyFill="1" applyBorder="1" applyAlignment="1">
      <alignment horizontal="center" vertical="center"/>
    </xf>
    <xf numFmtId="49" fontId="19" fillId="0" borderId="1" xfId="3" applyNumberFormat="1" applyFont="1" applyFill="1" applyBorder="1" applyAlignment="1">
      <alignment horizontal="center" vertical="center" shrinkToFit="1"/>
    </xf>
    <xf numFmtId="0" fontId="19" fillId="0" borderId="1" xfId="3" applyFont="1" applyFill="1" applyBorder="1" applyAlignment="1">
      <alignment horizontal="left" vertical="center" wrapText="1"/>
    </xf>
    <xf numFmtId="166" fontId="8" fillId="0" borderId="1" xfId="4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/>
    </xf>
    <xf numFmtId="49" fontId="18" fillId="0" borderId="1" xfId="3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left" vertical="center" wrapText="1"/>
    </xf>
    <xf numFmtId="166" fontId="4" fillId="0" borderId="1" xfId="3" applyNumberFormat="1" applyFont="1" applyFill="1" applyBorder="1" applyAlignment="1">
      <alignment horizontal="center"/>
    </xf>
    <xf numFmtId="166" fontId="8" fillId="0" borderId="1" xfId="4" applyNumberFormat="1" applyFont="1" applyFill="1" applyBorder="1" applyAlignment="1" applyProtection="1">
      <alignment horizontal="center"/>
    </xf>
    <xf numFmtId="166" fontId="19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166" fontId="17" fillId="0" borderId="1" xfId="0" applyNumberFormat="1" applyFont="1" applyFill="1" applyBorder="1"/>
    <xf numFmtId="1" fontId="8" fillId="0" borderId="1" xfId="0" applyNumberFormat="1" applyFont="1" applyFill="1" applyBorder="1"/>
    <xf numFmtId="0" fontId="4" fillId="0" borderId="1" xfId="0" applyFont="1" applyFill="1" applyBorder="1"/>
    <xf numFmtId="167" fontId="17" fillId="0" borderId="5" xfId="0" applyNumberFormat="1" applyFont="1" applyFill="1" applyBorder="1"/>
    <xf numFmtId="0" fontId="4" fillId="0" borderId="9" xfId="0" applyFont="1" applyFill="1" applyBorder="1" applyAlignment="1">
      <alignment vertical="top" wrapText="1"/>
    </xf>
    <xf numFmtId="0" fontId="8" fillId="0" borderId="1" xfId="0" applyFont="1" applyFill="1" applyBorder="1"/>
    <xf numFmtId="1" fontId="17" fillId="0" borderId="5" xfId="0" applyNumberFormat="1" applyFont="1" applyFill="1" applyBorder="1"/>
    <xf numFmtId="0" fontId="20" fillId="0" borderId="9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/>
    <xf numFmtId="0" fontId="8" fillId="0" borderId="9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justify" vertical="top" wrapText="1"/>
    </xf>
    <xf numFmtId="164" fontId="8" fillId="0" borderId="5" xfId="0" applyNumberFormat="1" applyFont="1" applyFill="1" applyBorder="1"/>
    <xf numFmtId="1" fontId="17" fillId="0" borderId="1" xfId="0" applyNumberFormat="1" applyFont="1" applyFill="1" applyBorder="1"/>
    <xf numFmtId="1" fontId="0" fillId="0" borderId="0" xfId="0" applyNumberFormat="1" applyFill="1"/>
    <xf numFmtId="0" fontId="3" fillId="0" borderId="0" xfId="0" applyFont="1" applyFill="1"/>
    <xf numFmtId="1" fontId="8" fillId="0" borderId="1" xfId="0" applyNumberFormat="1" applyFont="1" applyFill="1" applyBorder="1" applyAlignment="1">
      <alignment wrapText="1" shrinkToFit="1"/>
    </xf>
    <xf numFmtId="0" fontId="8" fillId="0" borderId="1" xfId="0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 shrinkToFit="1"/>
    </xf>
    <xf numFmtId="166" fontId="8" fillId="5" borderId="1" xfId="0" applyNumberFormat="1" applyFont="1" applyFill="1" applyBorder="1" applyAlignment="1">
      <alignment horizontal="center" wrapText="1" shrinkToFit="1"/>
    </xf>
    <xf numFmtId="1" fontId="8" fillId="0" borderId="1" xfId="0" applyNumberFormat="1" applyFont="1" applyFill="1" applyBorder="1" applyAlignment="1"/>
    <xf numFmtId="166" fontId="8" fillId="0" borderId="1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/>
    <xf numFmtId="0" fontId="0" fillId="0" borderId="4" xfId="0" applyBorder="1" applyAlignment="1"/>
    <xf numFmtId="1" fontId="6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vertical="top" wrapText="1"/>
    </xf>
  </cellXfs>
  <cellStyles count="5">
    <cellStyle name="xl60" xfId="4"/>
    <cellStyle name="Обычный" xfId="0" builtinId="0"/>
    <cellStyle name="Обычный 2" xfId="3"/>
    <cellStyle name="Обычный_98-99КП+Бюд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X163"/>
  <sheetViews>
    <sheetView tabSelected="1" zoomScaleSheetLayoutView="100" workbookViewId="0">
      <selection activeCell="G25" sqref="G25"/>
    </sheetView>
  </sheetViews>
  <sheetFormatPr defaultRowHeight="12.75"/>
  <cols>
    <col min="1" max="1" width="24.140625" style="1" customWidth="1"/>
    <col min="2" max="2" width="81.5703125" customWidth="1"/>
    <col min="3" max="3" width="13.140625" customWidth="1"/>
    <col min="4" max="4" width="9.140625" hidden="1" customWidth="1"/>
  </cols>
  <sheetData>
    <row r="2" spans="1:21" ht="15.75">
      <c r="A2" s="5"/>
      <c r="B2" s="6"/>
      <c r="C2" s="47"/>
    </row>
    <row r="3" spans="1:21">
      <c r="A3" s="5"/>
      <c r="B3" s="6"/>
      <c r="C3" s="7"/>
    </row>
    <row r="4" spans="1:21" ht="15.75">
      <c r="A4" s="134" t="s">
        <v>253</v>
      </c>
      <c r="B4" s="135"/>
      <c r="C4" s="135"/>
    </row>
    <row r="5" spans="1:21" ht="15.75" customHeight="1">
      <c r="A5" s="53"/>
      <c r="B5" s="54"/>
      <c r="C5" s="55" t="s">
        <v>272</v>
      </c>
    </row>
    <row r="6" spans="1:21" ht="0.75" customHeight="1">
      <c r="A6" s="132"/>
      <c r="B6" s="133"/>
      <c r="C6" s="133"/>
    </row>
    <row r="7" spans="1:21" ht="55.5" customHeight="1">
      <c r="A7" s="136" t="s">
        <v>90</v>
      </c>
      <c r="B7" s="50" t="s">
        <v>0</v>
      </c>
      <c r="C7" s="138" t="s">
        <v>254</v>
      </c>
      <c r="D7" s="52" t="s">
        <v>155</v>
      </c>
    </row>
    <row r="8" spans="1:21" ht="3" hidden="1" customHeight="1">
      <c r="A8" s="137"/>
      <c r="B8" s="8"/>
      <c r="C8" s="139"/>
      <c r="D8" s="51" t="s">
        <v>156</v>
      </c>
    </row>
    <row r="9" spans="1:21" s="4" customFormat="1" ht="15">
      <c r="A9" s="11" t="s">
        <v>5</v>
      </c>
      <c r="B9" s="10" t="s">
        <v>11</v>
      </c>
      <c r="C9" s="12">
        <f>SUM(C10,C22)</f>
        <v>62044.100000000006</v>
      </c>
      <c r="D9" s="8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s="4" customFormat="1" ht="15">
      <c r="A10" s="11"/>
      <c r="B10" s="10" t="s">
        <v>30</v>
      </c>
      <c r="C10" s="12">
        <f>SUM(C11,C15,C19,C21,C14)</f>
        <v>45778.900000000009</v>
      </c>
      <c r="D10" s="8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s="3" customFormat="1" ht="14.25">
      <c r="A11" s="13" t="s">
        <v>6</v>
      </c>
      <c r="B11" s="10" t="s">
        <v>4</v>
      </c>
      <c r="C11" s="12">
        <f>SUM(C12)</f>
        <v>26134.400000000001</v>
      </c>
      <c r="D11" s="87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">
      <c r="A12" s="11" t="s">
        <v>44</v>
      </c>
      <c r="B12" s="14" t="s">
        <v>36</v>
      </c>
      <c r="C12" s="63">
        <v>26134.400000000001</v>
      </c>
      <c r="D12" s="8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ht="32.25" customHeight="1">
      <c r="A13" s="21" t="s">
        <v>63</v>
      </c>
      <c r="B13" s="15" t="s">
        <v>64</v>
      </c>
      <c r="C13" s="12">
        <f>C14</f>
        <v>9407.7999999999993</v>
      </c>
      <c r="D13" s="8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ht="36" customHeight="1">
      <c r="A14" s="21" t="s">
        <v>62</v>
      </c>
      <c r="B14" s="16" t="s">
        <v>65</v>
      </c>
      <c r="C14" s="63">
        <v>9407.7999999999993</v>
      </c>
      <c r="D14" s="8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s="3" customFormat="1" ht="14.25">
      <c r="A15" s="13" t="s">
        <v>7</v>
      </c>
      <c r="B15" s="10" t="s">
        <v>1</v>
      </c>
      <c r="C15" s="12">
        <f>SUM(C16:C17,C18)</f>
        <v>8686.7000000000007</v>
      </c>
      <c r="D15" s="87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9.5" customHeight="1">
      <c r="A16" s="11" t="s">
        <v>45</v>
      </c>
      <c r="B16" s="16" t="s">
        <v>26</v>
      </c>
      <c r="C16" s="63">
        <v>3121.2</v>
      </c>
      <c r="D16" s="8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ht="15">
      <c r="A17" s="11" t="s">
        <v>46</v>
      </c>
      <c r="B17" s="14" t="s">
        <v>2</v>
      </c>
      <c r="C17" s="63">
        <v>5515.5</v>
      </c>
      <c r="D17" s="8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ht="21" customHeight="1">
      <c r="A18" s="11" t="s">
        <v>91</v>
      </c>
      <c r="B18" s="16" t="s">
        <v>92</v>
      </c>
      <c r="C18" s="63">
        <v>50</v>
      </c>
      <c r="D18" s="8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2" customFormat="1" ht="14.25">
      <c r="A19" s="13" t="s">
        <v>8</v>
      </c>
      <c r="B19" s="10" t="s">
        <v>12</v>
      </c>
      <c r="C19" s="12">
        <f>C20</f>
        <v>1550</v>
      </c>
      <c r="D19" s="8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s="2" customFormat="1" ht="33.75" customHeight="1">
      <c r="A20" s="41" t="s">
        <v>140</v>
      </c>
      <c r="B20" s="16" t="s">
        <v>141</v>
      </c>
      <c r="C20" s="63">
        <v>1550</v>
      </c>
      <c r="D20" s="8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s="2" customFormat="1" ht="30" customHeight="1">
      <c r="A21" s="13" t="s">
        <v>23</v>
      </c>
      <c r="B21" s="17" t="s">
        <v>50</v>
      </c>
      <c r="C21" s="12"/>
      <c r="D21" s="8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s="2" customFormat="1" ht="14.25">
      <c r="A22" s="13"/>
      <c r="B22" s="10" t="s">
        <v>31</v>
      </c>
      <c r="C22" s="12">
        <f>SUM(C23,C32,C34,C35,C40,C41)</f>
        <v>16265.199999999999</v>
      </c>
      <c r="D22" s="8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s="2" customFormat="1" ht="34.5" customHeight="1">
      <c r="A23" s="13" t="s">
        <v>153</v>
      </c>
      <c r="B23" s="18" t="s">
        <v>47</v>
      </c>
      <c r="C23" s="12">
        <f>SUM(,C24,C31)</f>
        <v>3006.8</v>
      </c>
      <c r="D23" s="9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s="4" customFormat="1" ht="66.75" customHeight="1">
      <c r="A24" s="11" t="s">
        <v>10</v>
      </c>
      <c r="B24" s="16" t="s">
        <v>28</v>
      </c>
      <c r="C24" s="63">
        <f>SUM(C25,C28,C29,C26,C27,C30)</f>
        <v>2989.3</v>
      </c>
      <c r="D24" s="9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61.5" customHeight="1">
      <c r="A25" s="56" t="s">
        <v>255</v>
      </c>
      <c r="B25" s="19" t="s">
        <v>71</v>
      </c>
      <c r="C25" s="63">
        <v>1358.2</v>
      </c>
      <c r="D25" s="88"/>
    </row>
    <row r="26" spans="1:21" ht="63.75" customHeight="1">
      <c r="A26" s="11" t="s">
        <v>73</v>
      </c>
      <c r="B26" s="19" t="s">
        <v>72</v>
      </c>
      <c r="C26" s="63">
        <v>1025</v>
      </c>
      <c r="D26" s="88"/>
    </row>
    <row r="27" spans="1:21" ht="62.25" customHeight="1">
      <c r="A27" s="16" t="s">
        <v>35</v>
      </c>
      <c r="B27" s="20" t="s">
        <v>37</v>
      </c>
      <c r="C27" s="63">
        <v>5.7</v>
      </c>
      <c r="D27" s="88"/>
    </row>
    <row r="28" spans="1:21" ht="46.5" customHeight="1">
      <c r="A28" s="11" t="s">
        <v>24</v>
      </c>
      <c r="B28" s="20" t="s">
        <v>38</v>
      </c>
      <c r="C28" s="63">
        <v>190.4</v>
      </c>
      <c r="D28" s="88"/>
    </row>
    <row r="29" spans="1:21" ht="28.5" customHeight="1">
      <c r="A29" s="11" t="s">
        <v>88</v>
      </c>
      <c r="B29" s="20" t="s">
        <v>89</v>
      </c>
      <c r="C29" s="63">
        <v>410</v>
      </c>
      <c r="D29" s="88"/>
    </row>
    <row r="30" spans="1:21" ht="29.25" customHeight="1">
      <c r="A30" s="11" t="s">
        <v>130</v>
      </c>
      <c r="B30" s="20" t="s">
        <v>256</v>
      </c>
      <c r="C30" s="63"/>
      <c r="D30" s="88"/>
    </row>
    <row r="31" spans="1:21" ht="29.25" customHeight="1">
      <c r="A31" s="11" t="s">
        <v>57</v>
      </c>
      <c r="B31" s="20" t="s">
        <v>58</v>
      </c>
      <c r="C31" s="63">
        <v>17.5</v>
      </c>
      <c r="D31" s="88"/>
    </row>
    <row r="32" spans="1:21" ht="13.5" customHeight="1">
      <c r="A32" s="17" t="s">
        <v>19</v>
      </c>
      <c r="B32" s="18" t="s">
        <v>27</v>
      </c>
      <c r="C32" s="12">
        <f>SUM(C33)</f>
        <v>816.8</v>
      </c>
      <c r="D32" s="90"/>
    </row>
    <row r="33" spans="1:50" ht="21.75" customHeight="1">
      <c r="A33" s="16" t="s">
        <v>42</v>
      </c>
      <c r="B33" s="16" t="s">
        <v>43</v>
      </c>
      <c r="C33" s="63">
        <v>816.8</v>
      </c>
      <c r="D33" s="90"/>
    </row>
    <row r="34" spans="1:50" ht="21.75" customHeight="1">
      <c r="A34" s="21" t="s">
        <v>59</v>
      </c>
      <c r="B34" s="16" t="s">
        <v>60</v>
      </c>
      <c r="C34" s="12">
        <v>138.9</v>
      </c>
      <c r="D34" s="90"/>
    </row>
    <row r="35" spans="1:50" s="3" customFormat="1" ht="29.25" customHeight="1">
      <c r="A35" s="17" t="s">
        <v>40</v>
      </c>
      <c r="B35" s="18" t="s">
        <v>41</v>
      </c>
      <c r="C35" s="12">
        <f>SUM(C36,C37,C38,C39)</f>
        <v>9731.2999999999993</v>
      </c>
      <c r="D35" s="8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</row>
    <row r="36" spans="1:50" s="3" customFormat="1" ht="60" hidden="1" customHeight="1">
      <c r="A36" s="11" t="s">
        <v>51</v>
      </c>
      <c r="B36" s="16" t="s">
        <v>39</v>
      </c>
      <c r="C36" s="63"/>
      <c r="D36" s="87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</row>
    <row r="37" spans="1:50" s="3" customFormat="1" ht="50.25" customHeight="1">
      <c r="A37" s="49" t="s">
        <v>161</v>
      </c>
      <c r="B37" s="48" t="s">
        <v>154</v>
      </c>
      <c r="C37" s="63">
        <v>9664.7999999999993</v>
      </c>
      <c r="D37" s="87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</row>
    <row r="38" spans="1:50" s="3" customFormat="1" ht="30.75" customHeight="1">
      <c r="A38" s="11" t="s">
        <v>125</v>
      </c>
      <c r="B38" s="16" t="s">
        <v>126</v>
      </c>
      <c r="C38" s="63">
        <v>66.5</v>
      </c>
      <c r="D38" s="87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</row>
    <row r="39" spans="1:50" s="3" customFormat="1" ht="0.75" customHeight="1">
      <c r="A39" s="11" t="s">
        <v>95</v>
      </c>
      <c r="B39" s="16" t="s">
        <v>96</v>
      </c>
      <c r="C39" s="63"/>
      <c r="D39" s="87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</row>
    <row r="40" spans="1:50" s="2" customFormat="1" ht="14.25">
      <c r="A40" s="13" t="s">
        <v>9</v>
      </c>
      <c r="B40" s="10" t="s">
        <v>29</v>
      </c>
      <c r="C40" s="12">
        <v>2571.4</v>
      </c>
      <c r="D40" s="90"/>
    </row>
    <row r="41" spans="1:50" s="2" customFormat="1" ht="14.25">
      <c r="A41" s="13" t="s">
        <v>131</v>
      </c>
      <c r="B41" s="10" t="s">
        <v>132</v>
      </c>
      <c r="C41" s="12"/>
      <c r="D41" s="90"/>
    </row>
    <row r="42" spans="1:50" ht="20.25" customHeight="1">
      <c r="A42" s="13" t="s">
        <v>13</v>
      </c>
      <c r="B42" s="10" t="s">
        <v>14</v>
      </c>
      <c r="C42" s="12">
        <f>SUM(C43,C105,C107)</f>
        <v>283440.5</v>
      </c>
      <c r="D42" s="90"/>
    </row>
    <row r="43" spans="1:50" ht="29.25" customHeight="1">
      <c r="A43" s="13" t="s">
        <v>15</v>
      </c>
      <c r="B43" s="17" t="s">
        <v>33</v>
      </c>
      <c r="C43" s="12">
        <f>SUM(C44,C49,C62,C92)</f>
        <v>284131.3</v>
      </c>
      <c r="D43" s="70"/>
    </row>
    <row r="44" spans="1:50" ht="21" customHeight="1">
      <c r="A44" s="13" t="s">
        <v>98</v>
      </c>
      <c r="B44" s="17" t="s">
        <v>34</v>
      </c>
      <c r="C44" s="12">
        <f>SUM(C45:C48)</f>
        <v>68527.8</v>
      </c>
      <c r="D44" s="70"/>
    </row>
    <row r="45" spans="1:50" ht="30" customHeight="1">
      <c r="A45" s="130" t="s">
        <v>99</v>
      </c>
      <c r="B45" s="140" t="s">
        <v>271</v>
      </c>
      <c r="C45" s="131">
        <v>68527.8</v>
      </c>
      <c r="D45" s="70"/>
    </row>
    <row r="46" spans="1:50" ht="0.75" hidden="1" customHeight="1">
      <c r="A46" s="130"/>
      <c r="B46" s="140"/>
      <c r="C46" s="131"/>
      <c r="D46" s="70"/>
    </row>
    <row r="47" spans="1:50" ht="30.75" hidden="1" customHeight="1">
      <c r="A47" s="130"/>
      <c r="B47" s="140"/>
      <c r="C47" s="131"/>
      <c r="D47" s="70"/>
    </row>
    <row r="48" spans="1:50" ht="35.25" hidden="1" customHeight="1">
      <c r="A48" s="56" t="s">
        <v>104</v>
      </c>
      <c r="B48" s="16" t="s">
        <v>22</v>
      </c>
      <c r="C48" s="63"/>
      <c r="D48" s="70"/>
    </row>
    <row r="49" spans="1:4" ht="25.5" customHeight="1">
      <c r="A49" s="13" t="s">
        <v>105</v>
      </c>
      <c r="B49" s="17" t="s">
        <v>18</v>
      </c>
      <c r="C49" s="12">
        <f>SUM(C50:C61)</f>
        <v>43285</v>
      </c>
      <c r="D49" s="70"/>
    </row>
    <row r="50" spans="1:4" ht="50.25" customHeight="1">
      <c r="A50" s="56" t="s">
        <v>258</v>
      </c>
      <c r="B50" s="16" t="s">
        <v>259</v>
      </c>
      <c r="C50" s="43">
        <v>1100</v>
      </c>
      <c r="D50" s="70"/>
    </row>
    <row r="51" spans="1:4" ht="36.75" customHeight="1">
      <c r="A51" s="56" t="s">
        <v>134</v>
      </c>
      <c r="B51" s="16" t="s">
        <v>137</v>
      </c>
      <c r="C51" s="43">
        <v>10</v>
      </c>
      <c r="D51" s="70"/>
    </row>
    <row r="52" spans="1:4" ht="28.5" customHeight="1">
      <c r="A52" s="56" t="s">
        <v>134</v>
      </c>
      <c r="B52" s="16" t="s">
        <v>138</v>
      </c>
      <c r="C52" s="43">
        <v>100</v>
      </c>
      <c r="D52" s="70"/>
    </row>
    <row r="53" spans="1:4" ht="63" customHeight="1">
      <c r="A53" s="56" t="s">
        <v>134</v>
      </c>
      <c r="B53" s="16" t="s">
        <v>139</v>
      </c>
      <c r="C53" s="43">
        <v>95.4</v>
      </c>
      <c r="D53" s="70"/>
    </row>
    <row r="54" spans="1:4" ht="38.25" hidden="1" customHeight="1">
      <c r="A54" s="14" t="s">
        <v>129</v>
      </c>
      <c r="B54" s="34" t="s">
        <v>127</v>
      </c>
      <c r="C54" s="22"/>
      <c r="D54" s="70"/>
    </row>
    <row r="55" spans="1:4" ht="25.5" customHeight="1">
      <c r="A55" s="58" t="s">
        <v>257</v>
      </c>
      <c r="B55" s="16" t="s">
        <v>260</v>
      </c>
      <c r="C55" s="22">
        <v>277.5</v>
      </c>
      <c r="D55" s="70"/>
    </row>
    <row r="56" spans="1:4" ht="60.75" customHeight="1">
      <c r="A56" s="14" t="s">
        <v>106</v>
      </c>
      <c r="B56" s="23" t="s">
        <v>76</v>
      </c>
      <c r="C56" s="63">
        <v>4024.8</v>
      </c>
      <c r="D56" s="70"/>
    </row>
    <row r="57" spans="1:4" ht="63.75" hidden="1" customHeight="1">
      <c r="A57" s="14"/>
      <c r="B57" s="16"/>
      <c r="C57" s="63"/>
      <c r="D57" s="92"/>
    </row>
    <row r="58" spans="1:4" ht="54.75" customHeight="1">
      <c r="A58" s="42" t="s">
        <v>128</v>
      </c>
      <c r="B58" s="16" t="s">
        <v>270</v>
      </c>
      <c r="C58" s="22">
        <v>15799</v>
      </c>
      <c r="D58" s="70"/>
    </row>
    <row r="59" spans="1:4" ht="49.5" customHeight="1">
      <c r="A59" s="42" t="s">
        <v>144</v>
      </c>
      <c r="B59" s="16" t="s">
        <v>145</v>
      </c>
      <c r="C59" s="22">
        <v>15394.9</v>
      </c>
      <c r="D59" s="70"/>
    </row>
    <row r="60" spans="1:4" ht="35.25" customHeight="1">
      <c r="A60" s="42" t="s">
        <v>261</v>
      </c>
      <c r="B60" s="16" t="s">
        <v>262</v>
      </c>
      <c r="C60" s="22">
        <v>4983.3999999999996</v>
      </c>
      <c r="D60" s="70"/>
    </row>
    <row r="61" spans="1:4" ht="67.5" customHeight="1" thickBot="1">
      <c r="A61" s="42" t="s">
        <v>263</v>
      </c>
      <c r="B61" s="57" t="s">
        <v>264</v>
      </c>
      <c r="C61" s="22">
        <v>1500</v>
      </c>
      <c r="D61" s="70"/>
    </row>
    <row r="62" spans="1:4" ht="30.75" customHeight="1">
      <c r="A62" s="13" t="s">
        <v>100</v>
      </c>
      <c r="B62" s="17" t="s">
        <v>32</v>
      </c>
      <c r="C62" s="12">
        <f>SUM(C63,C64,C65,C68,C69,C70,C71,C72,C73,C80,C81,C84,C85,C86,C87,C88,C89,C90)</f>
        <v>162654.49999999997</v>
      </c>
      <c r="D62" s="70"/>
    </row>
    <row r="63" spans="1:4" ht="52.5" customHeight="1">
      <c r="A63" s="64" t="s">
        <v>133</v>
      </c>
      <c r="B63" s="21" t="s">
        <v>54</v>
      </c>
      <c r="C63" s="63">
        <v>19.399999999999999</v>
      </c>
      <c r="D63" s="70"/>
    </row>
    <row r="64" spans="1:4" ht="25.5" hidden="1" customHeight="1">
      <c r="A64" s="58" t="s">
        <v>93</v>
      </c>
      <c r="B64" s="62" t="s">
        <v>94</v>
      </c>
      <c r="C64" s="22"/>
      <c r="D64" s="70"/>
    </row>
    <row r="65" spans="1:4" ht="42.75" customHeight="1">
      <c r="A65" s="56" t="s">
        <v>101</v>
      </c>
      <c r="B65" s="16" t="s">
        <v>68</v>
      </c>
      <c r="C65" s="24">
        <v>121897</v>
      </c>
      <c r="D65" s="70"/>
    </row>
    <row r="66" spans="1:4" ht="0.75" hidden="1" customHeight="1">
      <c r="A66" s="65"/>
      <c r="B66" s="16"/>
      <c r="C66" s="24"/>
      <c r="D66" s="70"/>
    </row>
    <row r="67" spans="1:4" ht="2.25" hidden="1" customHeight="1">
      <c r="A67" s="56" t="s">
        <v>16</v>
      </c>
      <c r="B67" s="16" t="s">
        <v>25</v>
      </c>
      <c r="C67" s="24"/>
      <c r="D67" s="70"/>
    </row>
    <row r="68" spans="1:4" ht="62.25" customHeight="1">
      <c r="A68" s="56" t="s">
        <v>102</v>
      </c>
      <c r="B68" s="16" t="s">
        <v>69</v>
      </c>
      <c r="C68" s="24">
        <v>210.7</v>
      </c>
      <c r="D68" s="70"/>
    </row>
    <row r="69" spans="1:4" ht="0.75" customHeight="1">
      <c r="A69" s="58" t="s">
        <v>17</v>
      </c>
      <c r="B69" s="35" t="s">
        <v>77</v>
      </c>
      <c r="C69" s="60"/>
      <c r="D69" s="70"/>
    </row>
    <row r="70" spans="1:4" ht="33" customHeight="1">
      <c r="A70" s="58" t="s">
        <v>103</v>
      </c>
      <c r="B70" s="62" t="s">
        <v>70</v>
      </c>
      <c r="C70" s="60">
        <v>877.9</v>
      </c>
      <c r="D70" s="70"/>
    </row>
    <row r="71" spans="1:4" ht="61.5" customHeight="1">
      <c r="A71" s="58" t="s">
        <v>107</v>
      </c>
      <c r="B71" s="62" t="s">
        <v>48</v>
      </c>
      <c r="C71" s="60">
        <v>202.1</v>
      </c>
      <c r="D71" s="70"/>
    </row>
    <row r="72" spans="1:4" ht="96.75" customHeight="1">
      <c r="A72" s="58" t="s">
        <v>108</v>
      </c>
      <c r="B72" s="35" t="s">
        <v>78</v>
      </c>
      <c r="C72" s="60">
        <v>383.7</v>
      </c>
      <c r="D72" s="70"/>
    </row>
    <row r="73" spans="1:4" ht="58.5" customHeight="1">
      <c r="A73" s="126"/>
      <c r="B73" s="127" t="s">
        <v>52</v>
      </c>
      <c r="C73" s="129">
        <f>SUM(C78,C79)</f>
        <v>1965.4</v>
      </c>
      <c r="D73" s="70"/>
    </row>
    <row r="74" spans="1:4" ht="2.25" hidden="1" customHeight="1">
      <c r="A74" s="126"/>
      <c r="B74" s="128"/>
      <c r="C74" s="129"/>
      <c r="D74" s="70"/>
    </row>
    <row r="75" spans="1:4" ht="10.5" hidden="1" customHeight="1">
      <c r="A75" s="126"/>
      <c r="B75" s="128"/>
      <c r="C75" s="129"/>
      <c r="D75" s="70"/>
    </row>
    <row r="76" spans="1:4" ht="1.5" hidden="1" customHeight="1">
      <c r="A76" s="126"/>
      <c r="B76" s="128"/>
      <c r="C76" s="129"/>
      <c r="D76" s="70"/>
    </row>
    <row r="77" spans="1:4" ht="34.5" hidden="1" customHeight="1">
      <c r="A77" s="126"/>
      <c r="B77" s="128"/>
      <c r="C77" s="129"/>
      <c r="D77" s="70"/>
    </row>
    <row r="78" spans="1:4" ht="42.75" customHeight="1">
      <c r="A78" s="58" t="s">
        <v>109</v>
      </c>
      <c r="B78" s="25" t="s">
        <v>53</v>
      </c>
      <c r="C78" s="26">
        <v>1761.5</v>
      </c>
      <c r="D78" s="70"/>
    </row>
    <row r="79" spans="1:4" ht="37.5" customHeight="1">
      <c r="A79" s="58" t="s">
        <v>110</v>
      </c>
      <c r="B79" s="62" t="s">
        <v>20</v>
      </c>
      <c r="C79" s="26">
        <v>203.9</v>
      </c>
      <c r="D79" s="70"/>
    </row>
    <row r="80" spans="1:4" ht="43.5" customHeight="1">
      <c r="A80" s="58" t="s">
        <v>111</v>
      </c>
      <c r="B80" s="62" t="s">
        <v>124</v>
      </c>
      <c r="C80" s="60">
        <v>213.9</v>
      </c>
      <c r="D80" s="70"/>
    </row>
    <row r="81" spans="1:4" ht="74.25" customHeight="1">
      <c r="A81" s="58"/>
      <c r="B81" s="61" t="s">
        <v>61</v>
      </c>
      <c r="C81" s="60">
        <f>SUM(C82,C83)</f>
        <v>1631.7</v>
      </c>
      <c r="D81" s="70"/>
    </row>
    <row r="82" spans="1:4" ht="74.25" customHeight="1">
      <c r="A82" s="58" t="s">
        <v>112</v>
      </c>
      <c r="B82" s="61" t="s">
        <v>269</v>
      </c>
      <c r="C82" s="60">
        <v>1515.4</v>
      </c>
      <c r="D82" s="70"/>
    </row>
    <row r="83" spans="1:4" ht="84.75" customHeight="1">
      <c r="A83" s="58" t="s">
        <v>113</v>
      </c>
      <c r="B83" s="36" t="s">
        <v>122</v>
      </c>
      <c r="C83" s="60">
        <v>116.3</v>
      </c>
      <c r="D83" s="70"/>
    </row>
    <row r="84" spans="1:4" ht="54.75" customHeight="1">
      <c r="A84" s="58" t="s">
        <v>114</v>
      </c>
      <c r="B84" s="62" t="s">
        <v>49</v>
      </c>
      <c r="C84" s="60">
        <v>201.8</v>
      </c>
      <c r="D84" s="70"/>
    </row>
    <row r="85" spans="1:4" ht="67.5" customHeight="1">
      <c r="A85" s="14" t="s">
        <v>115</v>
      </c>
      <c r="B85" s="35" t="s">
        <v>79</v>
      </c>
      <c r="C85" s="40">
        <v>2815.2</v>
      </c>
      <c r="D85" s="70"/>
    </row>
    <row r="86" spans="1:4" ht="76.5" customHeight="1">
      <c r="A86" s="14" t="s">
        <v>116</v>
      </c>
      <c r="B86" s="35" t="s">
        <v>80</v>
      </c>
      <c r="C86" s="60">
        <v>753.1</v>
      </c>
      <c r="D86" s="70"/>
    </row>
    <row r="87" spans="1:4" ht="117.75" customHeight="1">
      <c r="A87" s="14" t="s">
        <v>117</v>
      </c>
      <c r="B87" s="27" t="s">
        <v>67</v>
      </c>
      <c r="C87" s="60">
        <v>95.9</v>
      </c>
      <c r="D87" s="70"/>
    </row>
    <row r="88" spans="1:4" ht="48" customHeight="1">
      <c r="A88" s="14" t="s">
        <v>118</v>
      </c>
      <c r="B88" s="27" t="s">
        <v>66</v>
      </c>
      <c r="C88" s="60">
        <v>31341.4</v>
      </c>
      <c r="D88" s="70"/>
    </row>
    <row r="89" spans="1:4" ht="60" customHeight="1">
      <c r="A89" s="14" t="s">
        <v>84</v>
      </c>
      <c r="B89" s="35" t="s">
        <v>85</v>
      </c>
      <c r="C89" s="60">
        <v>0.7</v>
      </c>
      <c r="D89" s="70"/>
    </row>
    <row r="90" spans="1:4" ht="47.25" customHeight="1">
      <c r="A90" s="14" t="s">
        <v>119</v>
      </c>
      <c r="B90" s="35" t="s">
        <v>86</v>
      </c>
      <c r="C90" s="60">
        <v>44.6</v>
      </c>
      <c r="D90" s="70"/>
    </row>
    <row r="91" spans="1:4" ht="0.75" customHeight="1">
      <c r="A91" s="14"/>
      <c r="B91" s="35"/>
      <c r="C91" s="60"/>
      <c r="D91" s="70"/>
    </row>
    <row r="92" spans="1:4" ht="25.5" customHeight="1">
      <c r="A92" s="28" t="s">
        <v>120</v>
      </c>
      <c r="B92" s="69" t="s">
        <v>83</v>
      </c>
      <c r="C92" s="29">
        <f t="shared" ref="C92:D92" si="0">SUM(C94:C104)</f>
        <v>9664</v>
      </c>
      <c r="D92" s="29">
        <f t="shared" si="0"/>
        <v>0</v>
      </c>
    </row>
    <row r="93" spans="1:4" ht="56.25" hidden="1" customHeight="1">
      <c r="A93" s="28"/>
      <c r="B93" s="9"/>
      <c r="C93" s="29"/>
      <c r="D93" s="71"/>
    </row>
    <row r="94" spans="1:4" ht="46.5" customHeight="1">
      <c r="A94" s="58" t="s">
        <v>121</v>
      </c>
      <c r="B94" s="62" t="s">
        <v>97</v>
      </c>
      <c r="C94" s="44">
        <v>968.1</v>
      </c>
      <c r="D94" s="71"/>
    </row>
    <row r="95" spans="1:4" ht="51" hidden="1" customHeight="1">
      <c r="A95" s="58"/>
      <c r="B95" s="62"/>
      <c r="C95" s="44"/>
      <c r="D95" s="71"/>
    </row>
    <row r="96" spans="1:4" ht="1.5" hidden="1" customHeight="1">
      <c r="A96" s="58"/>
      <c r="B96" s="62"/>
      <c r="C96" s="44"/>
      <c r="D96" s="71"/>
    </row>
    <row r="97" spans="1:4" ht="1.5" hidden="1" customHeight="1" thickBot="1">
      <c r="A97" s="66" t="s">
        <v>55</v>
      </c>
      <c r="B97" s="37" t="s">
        <v>56</v>
      </c>
      <c r="C97" s="44"/>
      <c r="D97" s="71"/>
    </row>
    <row r="98" spans="1:4" ht="3" hidden="1" customHeight="1">
      <c r="A98" s="58" t="s">
        <v>75</v>
      </c>
      <c r="B98" s="62" t="s">
        <v>74</v>
      </c>
      <c r="C98" s="44"/>
      <c r="D98" s="71"/>
    </row>
    <row r="99" spans="1:4" ht="38.25" customHeight="1">
      <c r="A99" s="86" t="s">
        <v>157</v>
      </c>
      <c r="B99" s="35" t="s">
        <v>158</v>
      </c>
      <c r="C99" s="44">
        <v>300</v>
      </c>
      <c r="D99" s="71"/>
    </row>
    <row r="100" spans="1:4" ht="55.5" customHeight="1">
      <c r="A100" s="14" t="s">
        <v>136</v>
      </c>
      <c r="B100" s="35" t="s">
        <v>135</v>
      </c>
      <c r="C100" s="45">
        <v>200</v>
      </c>
      <c r="D100" s="71"/>
    </row>
    <row r="101" spans="1:4" ht="45" customHeight="1">
      <c r="A101" s="58" t="s">
        <v>265</v>
      </c>
      <c r="B101" s="59" t="s">
        <v>266</v>
      </c>
      <c r="C101" s="45">
        <v>246.9</v>
      </c>
      <c r="D101" s="71"/>
    </row>
    <row r="102" spans="1:4" ht="28.5" customHeight="1">
      <c r="A102" s="58" t="s">
        <v>267</v>
      </c>
      <c r="B102" s="62" t="s">
        <v>268</v>
      </c>
      <c r="C102" s="45">
        <v>7949</v>
      </c>
      <c r="D102" s="71"/>
    </row>
    <row r="103" spans="1:4" ht="48" hidden="1" customHeight="1">
      <c r="A103" s="67"/>
      <c r="B103" s="35"/>
      <c r="C103" s="45"/>
      <c r="D103" s="71"/>
    </row>
    <row r="104" spans="1:4" ht="4.5" hidden="1" customHeight="1">
      <c r="A104" s="58" t="s">
        <v>159</v>
      </c>
      <c r="B104" s="35" t="s">
        <v>160</v>
      </c>
      <c r="C104" s="45"/>
      <c r="D104" s="71"/>
    </row>
    <row r="105" spans="1:4" ht="22.5" customHeight="1">
      <c r="A105" s="68" t="s">
        <v>143</v>
      </c>
      <c r="B105" s="46" t="s">
        <v>142</v>
      </c>
      <c r="C105" s="22">
        <f>C106</f>
        <v>1000</v>
      </c>
      <c r="D105" s="71"/>
    </row>
    <row r="106" spans="1:4" ht="20.25" customHeight="1">
      <c r="A106" s="42" t="s">
        <v>81</v>
      </c>
      <c r="B106" s="14" t="s">
        <v>21</v>
      </c>
      <c r="C106" s="22">
        <v>1000</v>
      </c>
      <c r="D106" s="71"/>
    </row>
    <row r="107" spans="1:4" ht="42.75" customHeight="1">
      <c r="A107" s="28" t="s">
        <v>123</v>
      </c>
      <c r="B107" s="9" t="s">
        <v>87</v>
      </c>
      <c r="C107" s="30">
        <v>-1690.8</v>
      </c>
      <c r="D107" s="71"/>
    </row>
    <row r="108" spans="1:4" ht="11.25" hidden="1" customHeight="1">
      <c r="A108" s="28"/>
      <c r="B108" s="9"/>
      <c r="C108" s="31" t="s">
        <v>82</v>
      </c>
      <c r="D108" s="71"/>
    </row>
    <row r="109" spans="1:4" ht="18" customHeight="1">
      <c r="A109" s="32"/>
      <c r="B109" s="33" t="s">
        <v>3</v>
      </c>
      <c r="C109" s="12">
        <f>SUM(C9,C42)</f>
        <v>345484.6</v>
      </c>
      <c r="D109" s="71"/>
    </row>
    <row r="110" spans="1:4" ht="21.75" hidden="1" customHeight="1">
      <c r="A110" s="32"/>
      <c r="B110" s="72"/>
      <c r="C110" s="73"/>
      <c r="D110" s="74"/>
    </row>
    <row r="111" spans="1:4" ht="0.75" hidden="1" customHeight="1">
      <c r="A111" s="56"/>
      <c r="B111" s="75"/>
      <c r="C111" s="75"/>
      <c r="D111" s="74"/>
    </row>
    <row r="112" spans="1:4" ht="3" hidden="1" customHeight="1">
      <c r="A112" s="56"/>
      <c r="B112" s="75"/>
      <c r="C112" s="76"/>
      <c r="D112" s="74"/>
    </row>
    <row r="113" spans="1:4" ht="14.25">
      <c r="A113" s="93" t="s">
        <v>163</v>
      </c>
      <c r="B113" s="94" t="s">
        <v>146</v>
      </c>
      <c r="C113" s="95">
        <f t="shared" ref="C113:D113" si="1">C114+C115+C116+C117+C118+C119+C120</f>
        <v>44248.7</v>
      </c>
      <c r="D113" s="77">
        <f t="shared" si="1"/>
        <v>33427.300000000003</v>
      </c>
    </row>
    <row r="114" spans="1:4" ht="30">
      <c r="A114" s="96" t="s">
        <v>164</v>
      </c>
      <c r="B114" s="97" t="s">
        <v>204</v>
      </c>
      <c r="C114" s="98">
        <v>2235.3000000000002</v>
      </c>
      <c r="D114" s="78">
        <v>1432.3</v>
      </c>
    </row>
    <row r="115" spans="1:4" ht="45">
      <c r="A115" s="96" t="s">
        <v>165</v>
      </c>
      <c r="B115" s="97" t="s">
        <v>205</v>
      </c>
      <c r="C115" s="98">
        <v>7778.8</v>
      </c>
      <c r="D115" s="78">
        <v>6995.8</v>
      </c>
    </row>
    <row r="116" spans="1:4" ht="15">
      <c r="A116" s="96" t="s">
        <v>166</v>
      </c>
      <c r="B116" s="97" t="s">
        <v>206</v>
      </c>
      <c r="C116" s="98">
        <v>19.399999999999999</v>
      </c>
      <c r="D116" s="78"/>
    </row>
    <row r="117" spans="1:4" ht="30">
      <c r="A117" s="96" t="s">
        <v>167</v>
      </c>
      <c r="B117" s="97" t="s">
        <v>207</v>
      </c>
      <c r="C117" s="98">
        <v>6336.3</v>
      </c>
      <c r="D117" s="78">
        <v>4318.5</v>
      </c>
    </row>
    <row r="118" spans="1:4" ht="15">
      <c r="A118" s="96" t="s">
        <v>168</v>
      </c>
      <c r="B118" s="97" t="s">
        <v>208</v>
      </c>
      <c r="C118" s="98"/>
      <c r="D118" s="78"/>
    </row>
    <row r="119" spans="1:4" ht="15">
      <c r="A119" s="96" t="s">
        <v>169</v>
      </c>
      <c r="B119" s="97" t="s">
        <v>209</v>
      </c>
      <c r="C119" s="98">
        <v>210</v>
      </c>
      <c r="D119" s="78">
        <v>20</v>
      </c>
    </row>
    <row r="120" spans="1:4" ht="15">
      <c r="A120" s="96" t="s">
        <v>170</v>
      </c>
      <c r="B120" s="97" t="s">
        <v>210</v>
      </c>
      <c r="C120" s="98">
        <v>27668.9</v>
      </c>
      <c r="D120" s="78">
        <v>20660.7</v>
      </c>
    </row>
    <row r="121" spans="1:4" ht="14.25">
      <c r="A121" s="99" t="s">
        <v>171</v>
      </c>
      <c r="B121" s="100" t="s">
        <v>211</v>
      </c>
      <c r="C121" s="101">
        <f t="shared" ref="C121:D121" si="2">C122</f>
        <v>0</v>
      </c>
      <c r="D121" s="79">
        <f t="shared" si="2"/>
        <v>0</v>
      </c>
    </row>
    <row r="122" spans="1:4" ht="30">
      <c r="A122" s="102" t="s">
        <v>172</v>
      </c>
      <c r="B122" s="103" t="s">
        <v>212</v>
      </c>
      <c r="C122" s="98"/>
      <c r="D122" s="78"/>
    </row>
    <row r="123" spans="1:4" ht="14.25">
      <c r="A123" s="104" t="s">
        <v>173</v>
      </c>
      <c r="B123" s="94" t="s">
        <v>147</v>
      </c>
      <c r="C123" s="95">
        <f t="shared" ref="C123:D123" si="3">C124+C125+C126+C127</f>
        <v>21363.3</v>
      </c>
      <c r="D123" s="77">
        <f t="shared" si="3"/>
        <v>9520.9</v>
      </c>
    </row>
    <row r="124" spans="1:4" ht="15">
      <c r="A124" s="96" t="s">
        <v>174</v>
      </c>
      <c r="B124" s="97" t="s">
        <v>213</v>
      </c>
      <c r="C124" s="98">
        <v>144.6</v>
      </c>
      <c r="D124" s="78">
        <v>144.6</v>
      </c>
    </row>
    <row r="125" spans="1:4" ht="15">
      <c r="A125" s="96" t="s">
        <v>175</v>
      </c>
      <c r="B125" s="105" t="s">
        <v>214</v>
      </c>
      <c r="C125" s="98">
        <v>4940</v>
      </c>
      <c r="D125" s="78"/>
    </row>
    <row r="126" spans="1:4" ht="15">
      <c r="A126" s="96" t="s">
        <v>176</v>
      </c>
      <c r="B126" s="105" t="s">
        <v>215</v>
      </c>
      <c r="C126" s="98">
        <v>14932.6</v>
      </c>
      <c r="D126" s="78">
        <v>8962.2999999999993</v>
      </c>
    </row>
    <row r="127" spans="1:4" ht="15">
      <c r="A127" s="96" t="s">
        <v>177</v>
      </c>
      <c r="B127" s="97" t="s">
        <v>216</v>
      </c>
      <c r="C127" s="98">
        <v>1346.1</v>
      </c>
      <c r="D127" s="78">
        <v>414</v>
      </c>
    </row>
    <row r="128" spans="1:4" ht="14.25">
      <c r="A128" s="104" t="s">
        <v>178</v>
      </c>
      <c r="B128" s="94" t="s">
        <v>148</v>
      </c>
      <c r="C128" s="95">
        <f t="shared" ref="C128:D128" si="4">C129+C130</f>
        <v>68.8</v>
      </c>
      <c r="D128" s="77">
        <f t="shared" si="4"/>
        <v>53.8</v>
      </c>
    </row>
    <row r="129" spans="1:4" ht="15">
      <c r="A129" s="96" t="s">
        <v>179</v>
      </c>
      <c r="B129" s="97" t="s">
        <v>217</v>
      </c>
      <c r="C129" s="98">
        <v>43.8</v>
      </c>
      <c r="D129" s="78">
        <v>28.8</v>
      </c>
    </row>
    <row r="130" spans="1:4" ht="15">
      <c r="A130" s="96" t="s">
        <v>180</v>
      </c>
      <c r="B130" s="97" t="s">
        <v>218</v>
      </c>
      <c r="C130" s="98">
        <v>25</v>
      </c>
      <c r="D130" s="78">
        <v>25</v>
      </c>
    </row>
    <row r="131" spans="1:4" ht="14.25">
      <c r="A131" s="104" t="s">
        <v>181</v>
      </c>
      <c r="B131" s="94" t="s">
        <v>219</v>
      </c>
      <c r="C131" s="95">
        <f t="shared" ref="C131:D131" si="5">C132+C133+C134+C135+C136</f>
        <v>238695.2</v>
      </c>
      <c r="D131" s="77">
        <f t="shared" si="5"/>
        <v>193586</v>
      </c>
    </row>
    <row r="132" spans="1:4" ht="15">
      <c r="A132" s="96" t="s">
        <v>182</v>
      </c>
      <c r="B132" s="97" t="s">
        <v>220</v>
      </c>
      <c r="C132" s="98">
        <v>54969.5</v>
      </c>
      <c r="D132" s="78">
        <v>44545.3</v>
      </c>
    </row>
    <row r="133" spans="1:4" ht="15">
      <c r="A133" s="96" t="s">
        <v>183</v>
      </c>
      <c r="B133" s="97" t="s">
        <v>221</v>
      </c>
      <c r="C133" s="98">
        <v>154396.5</v>
      </c>
      <c r="D133" s="78">
        <v>131148</v>
      </c>
    </row>
    <row r="134" spans="1:4" ht="15">
      <c r="A134" s="96" t="s">
        <v>184</v>
      </c>
      <c r="B134" s="97" t="s">
        <v>222</v>
      </c>
      <c r="C134" s="98">
        <v>13281.2</v>
      </c>
      <c r="D134" s="78">
        <v>6908</v>
      </c>
    </row>
    <row r="135" spans="1:4" ht="15">
      <c r="A135" s="96" t="s">
        <v>185</v>
      </c>
      <c r="B135" s="97" t="s">
        <v>223</v>
      </c>
      <c r="C135" s="98">
        <v>200</v>
      </c>
      <c r="D135" s="78">
        <v>200</v>
      </c>
    </row>
    <row r="136" spans="1:4" ht="15">
      <c r="A136" s="96" t="s">
        <v>186</v>
      </c>
      <c r="B136" s="97" t="s">
        <v>224</v>
      </c>
      <c r="C136" s="98">
        <v>15848</v>
      </c>
      <c r="D136" s="78">
        <v>10784.7</v>
      </c>
    </row>
    <row r="137" spans="1:4" ht="14.25">
      <c r="A137" s="104" t="s">
        <v>187</v>
      </c>
      <c r="B137" s="94" t="s">
        <v>225</v>
      </c>
      <c r="C137" s="106">
        <f t="shared" ref="C137:D137" si="6">C138+C139</f>
        <v>39153.599999999999</v>
      </c>
      <c r="D137" s="80">
        <f t="shared" si="6"/>
        <v>33491</v>
      </c>
    </row>
    <row r="138" spans="1:4" ht="15">
      <c r="A138" s="96" t="s">
        <v>188</v>
      </c>
      <c r="B138" s="97" t="s">
        <v>226</v>
      </c>
      <c r="C138" s="107">
        <v>39153.599999999999</v>
      </c>
      <c r="D138" s="81">
        <v>33491</v>
      </c>
    </row>
    <row r="139" spans="1:4" ht="15">
      <c r="A139" s="96" t="s">
        <v>189</v>
      </c>
      <c r="B139" s="97" t="s">
        <v>227</v>
      </c>
      <c r="C139" s="108"/>
      <c r="D139" s="82"/>
    </row>
    <row r="140" spans="1:4" ht="14.25">
      <c r="A140" s="104" t="s">
        <v>190</v>
      </c>
      <c r="B140" s="94" t="s">
        <v>149</v>
      </c>
      <c r="C140" s="95">
        <f t="shared" ref="C140:D140" si="7">C141+C142+C143+C144</f>
        <v>5474.7000000000007</v>
      </c>
      <c r="D140" s="77">
        <f t="shared" si="7"/>
        <v>5149.1000000000004</v>
      </c>
    </row>
    <row r="141" spans="1:4" ht="15">
      <c r="A141" s="96" t="s">
        <v>191</v>
      </c>
      <c r="B141" s="97" t="s">
        <v>228</v>
      </c>
      <c r="C141" s="98">
        <v>1603.8</v>
      </c>
      <c r="D141" s="78">
        <v>1377.3</v>
      </c>
    </row>
    <row r="142" spans="1:4" ht="15">
      <c r="A142" s="96" t="s">
        <v>192</v>
      </c>
      <c r="B142" s="97" t="s">
        <v>229</v>
      </c>
      <c r="C142" s="98">
        <v>2355.5</v>
      </c>
      <c r="D142" s="78">
        <v>2068</v>
      </c>
    </row>
    <row r="143" spans="1:4" ht="15">
      <c r="A143" s="96" t="s">
        <v>193</v>
      </c>
      <c r="B143" s="97" t="s">
        <v>230</v>
      </c>
      <c r="C143" s="98">
        <v>1515.4</v>
      </c>
      <c r="D143" s="78">
        <v>1703.8</v>
      </c>
    </row>
    <row r="144" spans="1:4" ht="15">
      <c r="A144" s="96" t="s">
        <v>194</v>
      </c>
      <c r="B144" s="97" t="s">
        <v>231</v>
      </c>
      <c r="C144" s="98"/>
      <c r="D144" s="78"/>
    </row>
    <row r="145" spans="1:4" ht="14.25">
      <c r="A145" s="104" t="s">
        <v>195</v>
      </c>
      <c r="B145" s="94" t="s">
        <v>150</v>
      </c>
      <c r="C145" s="95">
        <f t="shared" ref="C145:D145" si="8">C146</f>
        <v>163</v>
      </c>
      <c r="D145" s="77">
        <f t="shared" si="8"/>
        <v>150</v>
      </c>
    </row>
    <row r="146" spans="1:4" ht="15">
      <c r="A146" s="96" t="s">
        <v>196</v>
      </c>
      <c r="B146" s="97" t="s">
        <v>232</v>
      </c>
      <c r="C146" s="98">
        <v>163</v>
      </c>
      <c r="D146" s="78">
        <v>150</v>
      </c>
    </row>
    <row r="147" spans="1:4" ht="14.25">
      <c r="A147" s="104" t="s">
        <v>197</v>
      </c>
      <c r="B147" s="94" t="s">
        <v>151</v>
      </c>
      <c r="C147" s="95">
        <f t="shared" ref="C147:D147" si="9">C148</f>
        <v>421.9</v>
      </c>
      <c r="D147" s="77">
        <f t="shared" si="9"/>
        <v>175</v>
      </c>
    </row>
    <row r="148" spans="1:4" ht="15">
      <c r="A148" s="96" t="s">
        <v>198</v>
      </c>
      <c r="B148" s="97" t="s">
        <v>233</v>
      </c>
      <c r="C148" s="98">
        <v>421.9</v>
      </c>
      <c r="D148" s="78">
        <v>175</v>
      </c>
    </row>
    <row r="149" spans="1:4" ht="14.25">
      <c r="A149" s="104" t="s">
        <v>199</v>
      </c>
      <c r="B149" s="94" t="s">
        <v>152</v>
      </c>
      <c r="C149" s="95">
        <f t="shared" ref="C149:D149" si="10">C150</f>
        <v>20</v>
      </c>
      <c r="D149" s="77">
        <f t="shared" si="10"/>
        <v>20</v>
      </c>
    </row>
    <row r="150" spans="1:4" ht="15">
      <c r="A150" s="96" t="s">
        <v>200</v>
      </c>
      <c r="B150" s="97" t="s">
        <v>234</v>
      </c>
      <c r="C150" s="98">
        <v>20</v>
      </c>
      <c r="D150" s="78">
        <v>20</v>
      </c>
    </row>
    <row r="151" spans="1:4" ht="28.5">
      <c r="A151" s="104" t="s">
        <v>201</v>
      </c>
      <c r="B151" s="94" t="s">
        <v>235</v>
      </c>
      <c r="C151" s="95">
        <f t="shared" ref="C151:D151" si="11">C152+C153</f>
        <v>1477.9</v>
      </c>
      <c r="D151" s="77">
        <f t="shared" si="11"/>
        <v>1477.9</v>
      </c>
    </row>
    <row r="152" spans="1:4" ht="30">
      <c r="A152" s="96" t="s">
        <v>202</v>
      </c>
      <c r="B152" s="97" t="s">
        <v>162</v>
      </c>
      <c r="C152" s="98">
        <v>1477.9</v>
      </c>
      <c r="D152" s="78">
        <v>1477.9</v>
      </c>
    </row>
    <row r="153" spans="1:4" ht="15">
      <c r="A153" s="96" t="s">
        <v>203</v>
      </c>
      <c r="B153" s="97" t="s">
        <v>236</v>
      </c>
      <c r="C153" s="98"/>
      <c r="D153" s="78"/>
    </row>
    <row r="154" spans="1:4" ht="14.25">
      <c r="A154" s="109"/>
      <c r="B154" s="109" t="s">
        <v>237</v>
      </c>
      <c r="C154" s="110">
        <f t="shared" ref="C154:D154" si="12">C113+C121+C123+C128+C131+C137+C140+C145+C147+C149+C151</f>
        <v>351087.10000000003</v>
      </c>
      <c r="D154" s="83">
        <f t="shared" si="12"/>
        <v>277051</v>
      </c>
    </row>
    <row r="155" spans="1:4" ht="15.75" thickBot="1">
      <c r="A155" s="111"/>
      <c r="B155" s="112" t="s">
        <v>238</v>
      </c>
      <c r="C155" s="112">
        <v>-5602.5</v>
      </c>
      <c r="D155" s="84"/>
    </row>
    <row r="156" spans="1:4" ht="15.75" thickBot="1">
      <c r="A156" s="113" t="s">
        <v>239</v>
      </c>
      <c r="B156" s="114" t="s">
        <v>240</v>
      </c>
      <c r="C156" s="115">
        <v>5602.5</v>
      </c>
      <c r="D156" s="75"/>
    </row>
    <row r="157" spans="1:4" ht="30.75" thickBot="1">
      <c r="A157" s="116" t="s">
        <v>241</v>
      </c>
      <c r="B157" s="117" t="s">
        <v>242</v>
      </c>
      <c r="C157" s="118"/>
      <c r="D157" s="75"/>
    </row>
    <row r="158" spans="1:4" ht="30.75" thickBot="1">
      <c r="A158" s="113" t="s">
        <v>243</v>
      </c>
      <c r="B158" s="119" t="s">
        <v>244</v>
      </c>
      <c r="C158" s="118">
        <v>11000</v>
      </c>
      <c r="D158" s="75"/>
    </row>
    <row r="159" spans="1:4" ht="30.75" thickBot="1">
      <c r="A159" s="116" t="s">
        <v>245</v>
      </c>
      <c r="B159" s="119" t="s">
        <v>246</v>
      </c>
      <c r="C159" s="118">
        <v>11000</v>
      </c>
      <c r="D159" s="75"/>
    </row>
    <row r="160" spans="1:4" ht="30.75" thickBot="1">
      <c r="A160" s="116" t="s">
        <v>247</v>
      </c>
      <c r="B160" s="120" t="s">
        <v>248</v>
      </c>
      <c r="C160" s="118">
        <v>-11000</v>
      </c>
      <c r="D160" s="75"/>
    </row>
    <row r="161" spans="1:4" ht="30">
      <c r="A161" s="116" t="s">
        <v>249</v>
      </c>
      <c r="B161" s="121" t="s">
        <v>250</v>
      </c>
      <c r="C161" s="122">
        <v>-11000</v>
      </c>
      <c r="D161" s="85"/>
    </row>
    <row r="162" spans="1:4" ht="15">
      <c r="A162" s="123" t="s">
        <v>251</v>
      </c>
      <c r="B162" s="18" t="s">
        <v>252</v>
      </c>
      <c r="C162" s="115">
        <v>5602.5</v>
      </c>
      <c r="D162" s="75"/>
    </row>
    <row r="163" spans="1:4">
      <c r="A163" s="124"/>
      <c r="B163" s="125"/>
      <c r="C163" s="125"/>
      <c r="D163" s="7"/>
    </row>
  </sheetData>
  <mergeCells count="10">
    <mergeCell ref="A6:C6"/>
    <mergeCell ref="A4:C4"/>
    <mergeCell ref="A7:A8"/>
    <mergeCell ref="C7:C8"/>
    <mergeCell ref="B45:B47"/>
    <mergeCell ref="A73:A77"/>
    <mergeCell ref="B73:B77"/>
    <mergeCell ref="C73:C77"/>
    <mergeCell ref="A45:A47"/>
    <mergeCell ref="C45:C4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2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HP</cp:lastModifiedBy>
  <cp:lastPrinted>2018-11-08T11:29:25Z</cp:lastPrinted>
  <dcterms:created xsi:type="dcterms:W3CDTF">2004-12-22T10:13:24Z</dcterms:created>
  <dcterms:modified xsi:type="dcterms:W3CDTF">2018-11-14T12:47:39Z</dcterms:modified>
</cp:coreProperties>
</file>